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Аленушка\"/>
    </mc:Choice>
  </mc:AlternateContent>
  <bookViews>
    <workbookView xWindow="0" yWindow="0" windowWidth="23040" windowHeight="9384"/>
  </bookViews>
  <sheets>
    <sheet name="расчет по учреждениям" sheetId="1" r:id="rId1"/>
  </sheets>
  <calcPr calcId="152511"/>
</workbook>
</file>

<file path=xl/calcChain.xml><?xml version="1.0" encoding="utf-8"?>
<calcChain xmlns="http://schemas.openxmlformats.org/spreadsheetml/2006/main">
  <c r="Q96" i="1" l="1"/>
  <c r="K96" i="1"/>
  <c r="S96" i="1" s="1"/>
  <c r="U96" i="1" s="1"/>
  <c r="G96" i="1"/>
  <c r="R96" i="1" s="1"/>
  <c r="T96" i="1" s="1"/>
  <c r="T87" i="1"/>
  <c r="Q87" i="1"/>
  <c r="K87" i="1"/>
  <c r="G87" i="1"/>
  <c r="R87" i="1" s="1"/>
  <c r="T86" i="1"/>
  <c r="Q86" i="1"/>
  <c r="K86" i="1"/>
  <c r="S86" i="1" s="1"/>
  <c r="U86" i="1" s="1"/>
  <c r="G86" i="1"/>
  <c r="R86" i="1" s="1"/>
  <c r="T85" i="1"/>
  <c r="Q85" i="1"/>
  <c r="K85" i="1"/>
  <c r="G85" i="1"/>
  <c r="U76" i="1"/>
  <c r="T76" i="1"/>
  <c r="R76" i="1"/>
  <c r="Q76" i="1"/>
  <c r="K76" i="1"/>
  <c r="S76" i="1" s="1"/>
  <c r="G76" i="1"/>
  <c r="U75" i="1"/>
  <c r="T75" i="1"/>
  <c r="Q75" i="1"/>
  <c r="S75" i="1" s="1"/>
  <c r="K75" i="1"/>
  <c r="G75" i="1"/>
  <c r="R75" i="1" s="1"/>
  <c r="T66" i="1"/>
  <c r="Q66" i="1"/>
  <c r="R66" i="1" s="1"/>
  <c r="K66" i="1"/>
  <c r="S66" i="1" s="1"/>
  <c r="U66" i="1" s="1"/>
  <c r="G66" i="1"/>
  <c r="U57" i="1"/>
  <c r="T57" i="1"/>
  <c r="Q57" i="1"/>
  <c r="S57" i="1" s="1"/>
  <c r="K57" i="1"/>
  <c r="G57" i="1"/>
  <c r="Q56" i="1"/>
  <c r="K56" i="1"/>
  <c r="G56" i="1"/>
  <c r="R56" i="1" s="1"/>
  <c r="U47" i="1"/>
  <c r="T47" i="1"/>
  <c r="Q47" i="1"/>
  <c r="K47" i="1"/>
  <c r="G47" i="1"/>
  <c r="R38" i="1"/>
  <c r="T38" i="1" s="1"/>
  <c r="Q38" i="1"/>
  <c r="K38" i="1"/>
  <c r="S38" i="1" s="1"/>
  <c r="U38" i="1" s="1"/>
  <c r="G38" i="1"/>
  <c r="Q37" i="1"/>
  <c r="S37" i="1" s="1"/>
  <c r="U37" i="1" s="1"/>
  <c r="K37" i="1"/>
  <c r="G37" i="1"/>
  <c r="Q36" i="1"/>
  <c r="K36" i="1"/>
  <c r="G36" i="1"/>
  <c r="R36" i="1" s="1"/>
  <c r="T36" i="1" s="1"/>
  <c r="Q35" i="1"/>
  <c r="K35" i="1"/>
  <c r="G35" i="1"/>
  <c r="Q34" i="1"/>
  <c r="K34" i="1"/>
  <c r="S34" i="1" s="1"/>
  <c r="U34" i="1" s="1"/>
  <c r="G34" i="1"/>
  <c r="R34" i="1" s="1"/>
  <c r="T34" i="1" s="1"/>
  <c r="Q33" i="1"/>
  <c r="S33" i="1" s="1"/>
  <c r="U33" i="1" s="1"/>
  <c r="K33" i="1"/>
  <c r="G33" i="1"/>
  <c r="R33" i="1" s="1"/>
  <c r="T33" i="1" s="1"/>
  <c r="Q32" i="1"/>
  <c r="K32" i="1"/>
  <c r="G32" i="1"/>
  <c r="R32" i="1" s="1"/>
  <c r="T32" i="1" s="1"/>
  <c r="Q31" i="1"/>
  <c r="K31" i="1"/>
  <c r="G31" i="1"/>
  <c r="R31" i="1" s="1"/>
  <c r="T31" i="1" s="1"/>
  <c r="R30" i="1"/>
  <c r="T30" i="1" s="1"/>
  <c r="Q30" i="1"/>
  <c r="K30" i="1"/>
  <c r="S30" i="1" s="1"/>
  <c r="U30" i="1" s="1"/>
  <c r="G30" i="1"/>
  <c r="Q29" i="1"/>
  <c r="S29" i="1" s="1"/>
  <c r="U29" i="1" s="1"/>
  <c r="K29" i="1"/>
  <c r="G29" i="1"/>
  <c r="Q28" i="1"/>
  <c r="K28" i="1"/>
  <c r="G28" i="1"/>
  <c r="R28" i="1" s="1"/>
  <c r="T28" i="1" s="1"/>
  <c r="Q19" i="1"/>
  <c r="K19" i="1"/>
  <c r="G19" i="1"/>
  <c r="R19" i="1" s="1"/>
  <c r="T19" i="1" s="1"/>
  <c r="Q18" i="1"/>
  <c r="K18" i="1"/>
  <c r="S18" i="1" s="1"/>
  <c r="U18" i="1" s="1"/>
  <c r="G18" i="1"/>
  <c r="R18" i="1" s="1"/>
  <c r="T18" i="1" s="1"/>
  <c r="Q17" i="1"/>
  <c r="S17" i="1" s="1"/>
  <c r="U17" i="1" s="1"/>
  <c r="K17" i="1"/>
  <c r="G17" i="1"/>
  <c r="R17" i="1" s="1"/>
  <c r="T17" i="1" s="1"/>
  <c r="Q16" i="1"/>
  <c r="K16" i="1"/>
  <c r="G16" i="1"/>
  <c r="R16" i="1" s="1"/>
  <c r="T16" i="1" s="1"/>
  <c r="Q15" i="1"/>
  <c r="K15" i="1"/>
  <c r="G15" i="1"/>
  <c r="R15" i="1" s="1"/>
  <c r="T15" i="1" s="1"/>
  <c r="S16" i="1" l="1"/>
  <c r="U16" i="1" s="1"/>
  <c r="S19" i="1"/>
  <c r="U19" i="1" s="1"/>
  <c r="S32" i="1"/>
  <c r="U32" i="1" s="1"/>
  <c r="S35" i="1"/>
  <c r="U35" i="1" s="1"/>
  <c r="R47" i="1"/>
  <c r="S85" i="1"/>
  <c r="U85" i="1" s="1"/>
  <c r="R29" i="1"/>
  <c r="T29" i="1" s="1"/>
  <c r="R37" i="1"/>
  <c r="T37" i="1" s="1"/>
  <c r="R57" i="1"/>
  <c r="S87" i="1"/>
  <c r="U87" i="1" s="1"/>
  <c r="S15" i="1"/>
  <c r="U15" i="1" s="1"/>
  <c r="S28" i="1"/>
  <c r="U28" i="1" s="1"/>
  <c r="S31" i="1"/>
  <c r="U31" i="1" s="1"/>
  <c r="R35" i="1"/>
  <c r="T35" i="1" s="1"/>
  <c r="S36" i="1"/>
  <c r="U36" i="1" s="1"/>
  <c r="S47" i="1"/>
  <c r="S56" i="1"/>
  <c r="R85" i="1"/>
</calcChain>
</file>

<file path=xl/sharedStrings.xml><?xml version="1.0" encoding="utf-8"?>
<sst xmlns="http://schemas.openxmlformats.org/spreadsheetml/2006/main" count="257" uniqueCount="60">
  <si>
    <t>Расчеты родительской платы в МДОО Кабанского района в 2019г.</t>
  </si>
  <si>
    <r>
      <t>Расчёт затрат на оказание услуги по присмотру и уходу за детьми (С</t>
    </r>
    <r>
      <rPr>
        <vertAlign val="subscript"/>
        <sz val="14"/>
        <rFont val="Times New Roman"/>
        <family val="1"/>
        <charset val="204"/>
      </rPr>
      <t>д</t>
    </r>
    <r>
      <rPr>
        <sz val="14"/>
        <rFont val="Times New Roman"/>
        <family val="1"/>
        <charset val="204"/>
      </rPr>
      <t>), осуществляется  по формуле:</t>
    </r>
  </si>
  <si>
    <r>
      <t>С</t>
    </r>
    <r>
      <rPr>
        <vertAlign val="subscript"/>
        <sz val="14"/>
        <rFont val="Times New Roman"/>
        <family val="1"/>
        <charset val="204"/>
      </rPr>
      <t>д</t>
    </r>
    <r>
      <rPr>
        <sz val="14"/>
        <rFont val="Times New Roman"/>
        <family val="1"/>
        <charset val="204"/>
      </rPr>
      <t>= (Спп+Срм)*Кинф ,  где:</t>
    </r>
  </si>
  <si>
    <r>
      <t>С</t>
    </r>
    <r>
      <rPr>
        <vertAlign val="subscript"/>
        <sz val="14"/>
        <rFont val="Times New Roman"/>
        <family val="1"/>
        <charset val="204"/>
      </rPr>
      <t>д</t>
    </r>
    <r>
      <rPr>
        <sz val="14"/>
        <rFont val="Times New Roman"/>
        <family val="1"/>
        <charset val="204"/>
      </rPr>
      <t xml:space="preserve"> – стоимость одного детодня; </t>
    </r>
  </si>
  <si>
    <t>Спп –затраты на приобретение продуктов питания;</t>
  </si>
  <si>
    <t>Срм–затраты на осуществление  расходов, связанных с приобретением расходных материалов, используемых для обеспечения соблюдения режима дня и личной гигиены детей в соответствии с требованиями санитарной и пожарной безопасности.</t>
  </si>
  <si>
    <t xml:space="preserve">Кинф – коэффициент инфляции, устанавливающийся ежегодно Минэкономразвития Российской Федерации. </t>
  </si>
  <si>
    <t>МДОО сельских поселений с 10,5 часовым пребыванием детей, пользующихся услугами специализированных учреждений, оказывающих услуги по стирке белья</t>
  </si>
  <si>
    <t>№</t>
  </si>
  <si>
    <t>МДОО</t>
  </si>
  <si>
    <t>расчет питания, Спп</t>
  </si>
  <si>
    <t>затраты на осуществление  расходов, связанных с приобретением расходных материалов, используемых для обеспечения соблюдения режима дня и личной гигиены детей в соответствии с требованиями санитарной и пожарной безопасности, Срм</t>
  </si>
  <si>
    <t>Стоимость 1 детодня</t>
  </si>
  <si>
    <t>Стоимость 1 детодня с учетом дефлятора</t>
  </si>
  <si>
    <t>стоимость питания в день в соответствии с СанПиН</t>
  </si>
  <si>
    <t>от 1 г. до 3 л.</t>
  </si>
  <si>
    <t>Стоимость питания от 1 г. до 3 л</t>
  </si>
  <si>
    <t>от 3 до 7 л.</t>
  </si>
  <si>
    <t xml:space="preserve">Стоимость питания от 3 до 7 </t>
  </si>
  <si>
    <t>расходы на мягкий инвентарь</t>
  </si>
  <si>
    <t>расходы на чистящие и моющие средства</t>
  </si>
  <si>
    <t>расходы на посуду</t>
  </si>
  <si>
    <t>расходы на стирку постельного белья</t>
  </si>
  <si>
    <t>затраты на обеспечение расходов на материальные ценности и на содержание движимого имущества, используемых для обеспечения соблюдения режима дня и личной гигиены детей</t>
  </si>
  <si>
    <t>Стоимость затрат на расходные материалы в день</t>
  </si>
  <si>
    <t>к1 (возраст воспитанников)</t>
  </si>
  <si>
    <t>к2 (режим пребывания)</t>
  </si>
  <si>
    <t>к3 (тип населенного пункта)</t>
  </si>
  <si>
    <t>от 3 до 7 л</t>
  </si>
  <si>
    <t>"Малышка" с. Выдрино</t>
  </si>
  <si>
    <t>"Снежинка" с. Выдрино</t>
  </si>
  <si>
    <t>"Шергино" д/с</t>
  </si>
  <si>
    <t>"Ладушки" с. Оймур</t>
  </si>
  <si>
    <t>"Алёнка" с. Кудара</t>
  </si>
  <si>
    <t>МДОО сельских поселений с 10,5 часовым пребыванием детей, не пользующихся услугами специализированных учреждений, оказывающих услуги по стирке белья</t>
  </si>
  <si>
    <t>"Родничок" с. Выдрино</t>
  </si>
  <si>
    <t>"Малыш" с. Творогово</t>
  </si>
  <si>
    <t>"Чайка" с. Посольское</t>
  </si>
  <si>
    <t>"Колосок" с. Тресково</t>
  </si>
  <si>
    <t>"Ёлочка" ст. Посольская</t>
  </si>
  <si>
    <t>"Колокольчик" с. Береговая</t>
  </si>
  <si>
    <t xml:space="preserve">"Колесовская СОШ" группа </t>
  </si>
  <si>
    <t>"Корсаковская СОШ" группа</t>
  </si>
  <si>
    <t>"Клюевская СОШ" группа</t>
  </si>
  <si>
    <t>"Сухинская СОШ" группа</t>
  </si>
  <si>
    <t>"Еланская школа-сад" группа</t>
  </si>
  <si>
    <t>МДОО сельских поселений с 12 часовым пребыванием детей, пользующихся услугами специализированных учреждений, оказывающих услуги по стирке белья</t>
  </si>
  <si>
    <t>"Успех" с. Кабанск</t>
  </si>
  <si>
    <t>МДОО сельских поселений с 12 часовым пребыванием детей, не пользующихся услугами специализированных учреждений, оказывающих услуги по стирке белья</t>
  </si>
  <si>
    <t>"№ 15" с. Кабанск</t>
  </si>
  <si>
    <t>МДОО сельских поселений с круглосуточным пребыванием детей, не пользующихся услугами специализированных учреждений, оказывающих услуги по стирке белья</t>
  </si>
  <si>
    <t>МДОО городских поселений с 10,5 часовым пребыванием детей, пользующихся услугами специализированных учреждений, оказывающих услуги по стирке белья</t>
  </si>
  <si>
    <t>"Теремок" п. Селенгинск</t>
  </si>
  <si>
    <t>"Рябинушка" п. Селенгинск</t>
  </si>
  <si>
    <t>МДОО городских поселений с 10,5 часовым пребыванием детей, не пользующихся услугами специализированных учреждений, оказывающих услуги по стирке белья</t>
  </si>
  <si>
    <t>"Лесная сказка" п. Каменск</t>
  </si>
  <si>
    <t>"Солнышко" п. Каменск</t>
  </si>
  <si>
    <t xml:space="preserve">"Тополек" г. Бабушкин </t>
  </si>
  <si>
    <t>МДОО городских поселений с 12 часовым пребыванием детей, пользующихся услугами специализированных учреждений, оказывающих услуги по стирке белья</t>
  </si>
  <si>
    <t>"Аленушка" п. Селенгинск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</si>
</sst>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vertAlign val="subscript"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36">
    <xf numFmtId="0" fontId="0" fillId="0" borderId="0"/>
    <xf numFmtId="0" fontId="2" fillId="0" borderId="0"/>
    <xf numFmtId="0" fontId="2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9" borderId="58" applyNumberFormat="0" applyAlignment="0" applyProtection="0"/>
    <xf numFmtId="0" fontId="12" fillId="9" borderId="58" applyNumberFormat="0" applyAlignment="0" applyProtection="0"/>
    <xf numFmtId="0" fontId="12" fillId="9" borderId="58" applyNumberFormat="0" applyAlignment="0" applyProtection="0"/>
    <xf numFmtId="0" fontId="13" fillId="22" borderId="59" applyNumberFormat="0" applyAlignment="0" applyProtection="0"/>
    <xf numFmtId="0" fontId="13" fillId="22" borderId="59" applyNumberFormat="0" applyAlignment="0" applyProtection="0"/>
    <xf numFmtId="0" fontId="13" fillId="22" borderId="59" applyNumberFormat="0" applyAlignment="0" applyProtection="0"/>
    <xf numFmtId="0" fontId="14" fillId="22" borderId="58" applyNumberFormat="0" applyAlignment="0" applyProtection="0"/>
    <xf numFmtId="0" fontId="14" fillId="22" borderId="58" applyNumberFormat="0" applyAlignment="0" applyProtection="0"/>
    <xf numFmtId="0" fontId="14" fillId="22" borderId="58" applyNumberFormat="0" applyAlignment="0" applyProtection="0"/>
    <xf numFmtId="0" fontId="15" fillId="0" borderId="60" applyNumberFormat="0" applyFill="0" applyAlignment="0" applyProtection="0"/>
    <xf numFmtId="0" fontId="15" fillId="0" borderId="60" applyNumberFormat="0" applyFill="0" applyAlignment="0" applyProtection="0"/>
    <xf numFmtId="0" fontId="15" fillId="0" borderId="60" applyNumberFormat="0" applyFill="0" applyAlignment="0" applyProtection="0"/>
    <xf numFmtId="0" fontId="16" fillId="0" borderId="61" applyNumberFormat="0" applyFill="0" applyAlignment="0" applyProtection="0"/>
    <xf numFmtId="0" fontId="16" fillId="0" borderId="61" applyNumberFormat="0" applyFill="0" applyAlignment="0" applyProtection="0"/>
    <xf numFmtId="0" fontId="16" fillId="0" borderId="61" applyNumberFormat="0" applyFill="0" applyAlignment="0" applyProtection="0"/>
    <xf numFmtId="0" fontId="17" fillId="0" borderId="62" applyNumberFormat="0" applyFill="0" applyAlignment="0" applyProtection="0"/>
    <xf numFmtId="0" fontId="17" fillId="0" borderId="62" applyNumberFormat="0" applyFill="0" applyAlignment="0" applyProtection="0"/>
    <xf numFmtId="0" fontId="17" fillId="0" borderId="62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9" fillId="23" borderId="64" applyNumberFormat="0" applyAlignment="0" applyProtection="0"/>
    <xf numFmtId="0" fontId="19" fillId="23" borderId="64" applyNumberFormat="0" applyAlignment="0" applyProtection="0"/>
    <xf numFmtId="0" fontId="19" fillId="23" borderId="64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25" borderId="65" applyNumberFormat="0" applyFont="0" applyAlignment="0" applyProtection="0"/>
    <xf numFmtId="0" fontId="10" fillId="25" borderId="65" applyNumberFormat="0" applyFont="0" applyAlignment="0" applyProtection="0"/>
    <xf numFmtId="0" fontId="10" fillId="25" borderId="65" applyNumberFormat="0" applyFont="0" applyAlignment="0" applyProtection="0"/>
    <xf numFmtId="0" fontId="25" fillId="0" borderId="66" applyNumberFormat="0" applyFill="0" applyAlignment="0" applyProtection="0"/>
    <xf numFmtId="0" fontId="25" fillId="0" borderId="66" applyNumberFormat="0" applyFill="0" applyAlignment="0" applyProtection="0"/>
    <xf numFmtId="0" fontId="25" fillId="0" borderId="6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</cellStyleXfs>
  <cellXfs count="198">
    <xf numFmtId="0" fontId="0" fillId="0" borderId="0" xfId="0"/>
    <xf numFmtId="0" fontId="4" fillId="0" borderId="0" xfId="1" applyFont="1"/>
    <xf numFmtId="0" fontId="3" fillId="0" borderId="0" xfId="1" applyFont="1" applyAlignment="1">
      <alignment horizontal="center"/>
    </xf>
    <xf numFmtId="0" fontId="4" fillId="2" borderId="8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2" applyNumberFormat="1" applyFont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left" vertical="center"/>
    </xf>
    <xf numFmtId="1" fontId="4" fillId="0" borderId="3" xfId="2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" fontId="4" fillId="2" borderId="2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2" fontId="4" fillId="0" borderId="13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1" fontId="4" fillId="2" borderId="11" xfId="1" applyNumberFormat="1" applyFont="1" applyFill="1" applyBorder="1" applyAlignment="1">
      <alignment horizontal="center" vertical="center"/>
    </xf>
    <xf numFmtId="1" fontId="4" fillId="0" borderId="2" xfId="1" applyNumberFormat="1" applyFont="1" applyBorder="1" applyAlignment="1">
      <alignment horizontal="center"/>
    </xf>
    <xf numFmtId="1" fontId="4" fillId="0" borderId="3" xfId="1" applyNumberFormat="1" applyFont="1" applyBorder="1" applyAlignment="1">
      <alignment horizontal="center"/>
    </xf>
    <xf numFmtId="0" fontId="4" fillId="0" borderId="14" xfId="2" applyNumberFormat="1" applyFont="1" applyBorder="1" applyAlignment="1">
      <alignment horizontal="center" vertical="center"/>
    </xf>
    <xf numFmtId="4" fontId="4" fillId="0" borderId="4" xfId="2" applyNumberFormat="1" applyFont="1" applyFill="1" applyBorder="1" applyAlignment="1">
      <alignment horizontal="left" vertical="center"/>
    </xf>
    <xf numFmtId="1" fontId="4" fillId="0" borderId="6" xfId="2" applyNumberFormat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1" fontId="4" fillId="2" borderId="5" xfId="1" applyNumberFormat="1" applyFont="1" applyFill="1" applyBorder="1" applyAlignment="1">
      <alignment horizontal="center" vertical="center"/>
    </xf>
    <xf numFmtId="1" fontId="4" fillId="2" borderId="16" xfId="1" applyNumberFormat="1" applyFont="1" applyFill="1" applyBorder="1" applyAlignment="1">
      <alignment horizontal="center" vertical="center"/>
    </xf>
    <xf numFmtId="2" fontId="4" fillId="0" borderId="17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1" fontId="4" fillId="2" borderId="15" xfId="1" applyNumberFormat="1" applyFont="1" applyFill="1" applyBorder="1" applyAlignment="1">
      <alignment horizontal="center" vertical="center"/>
    </xf>
    <xf numFmtId="1" fontId="4" fillId="0" borderId="5" xfId="1" applyNumberFormat="1" applyFont="1" applyBorder="1" applyAlignment="1">
      <alignment horizontal="center"/>
    </xf>
    <xf numFmtId="1" fontId="4" fillId="0" borderId="6" xfId="1" applyNumberFormat="1" applyFont="1" applyBorder="1" applyAlignment="1">
      <alignment horizontal="center"/>
    </xf>
    <xf numFmtId="0" fontId="4" fillId="0" borderId="18" xfId="2" applyNumberFormat="1" applyFont="1" applyBorder="1" applyAlignment="1">
      <alignment horizontal="center" vertical="center"/>
    </xf>
    <xf numFmtId="4" fontId="4" fillId="0" borderId="19" xfId="2" applyNumberFormat="1" applyFont="1" applyFill="1" applyBorder="1" applyAlignment="1">
      <alignment horizontal="left" vertical="center"/>
    </xf>
    <xf numFmtId="1" fontId="4" fillId="0" borderId="20" xfId="2" applyNumberFormat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1" fontId="4" fillId="2" borderId="22" xfId="1" applyNumberFormat="1" applyFont="1" applyFill="1" applyBorder="1" applyAlignment="1">
      <alignment horizontal="center" vertical="center"/>
    </xf>
    <xf numFmtId="1" fontId="4" fillId="2" borderId="23" xfId="1" applyNumberFormat="1" applyFont="1" applyFill="1" applyBorder="1" applyAlignment="1">
      <alignment horizontal="center" vertical="center"/>
    </xf>
    <xf numFmtId="2" fontId="4" fillId="0" borderId="24" xfId="1" applyNumberFormat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1" fontId="4" fillId="2" borderId="21" xfId="1" applyNumberFormat="1" applyFont="1" applyFill="1" applyBorder="1" applyAlignment="1">
      <alignment horizontal="center" vertical="center"/>
    </xf>
    <xf numFmtId="1" fontId="4" fillId="0" borderId="22" xfId="1" applyNumberFormat="1" applyFont="1" applyBorder="1" applyAlignment="1">
      <alignment horizontal="center"/>
    </xf>
    <xf numFmtId="1" fontId="4" fillId="0" borderId="20" xfId="1" applyNumberFormat="1" applyFont="1" applyBorder="1" applyAlignment="1">
      <alignment horizontal="center"/>
    </xf>
    <xf numFmtId="0" fontId="4" fillId="2" borderId="9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4" fontId="4" fillId="0" borderId="12" xfId="2" applyNumberFormat="1" applyFont="1" applyFill="1" applyBorder="1" applyAlignment="1">
      <alignment horizontal="left" vertical="top"/>
    </xf>
    <xf numFmtId="1" fontId="4" fillId="0" borderId="13" xfId="2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center" vertical="center"/>
    </xf>
    <xf numFmtId="1" fontId="4" fillId="0" borderId="25" xfId="1" applyNumberFormat="1" applyFont="1" applyBorder="1" applyAlignment="1">
      <alignment horizontal="center"/>
    </xf>
    <xf numFmtId="1" fontId="4" fillId="0" borderId="26" xfId="1" applyNumberFormat="1" applyFont="1" applyBorder="1" applyAlignment="1">
      <alignment horizontal="center"/>
    </xf>
    <xf numFmtId="0" fontId="4" fillId="0" borderId="4" xfId="2" applyNumberFormat="1" applyFont="1" applyBorder="1" applyAlignment="1">
      <alignment horizontal="center" vertical="top"/>
    </xf>
    <xf numFmtId="4" fontId="4" fillId="0" borderId="16" xfId="2" applyNumberFormat="1" applyFont="1" applyFill="1" applyBorder="1" applyAlignment="1">
      <alignment horizontal="left" vertical="top"/>
    </xf>
    <xf numFmtId="1" fontId="4" fillId="0" borderId="17" xfId="2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1" fontId="4" fillId="2" borderId="6" xfId="1" applyNumberFormat="1" applyFont="1" applyFill="1" applyBorder="1" applyAlignment="1">
      <alignment horizontal="center" vertical="center"/>
    </xf>
    <xf numFmtId="1" fontId="4" fillId="0" borderId="15" xfId="1" applyNumberFormat="1" applyFont="1" applyBorder="1" applyAlignment="1">
      <alignment horizontal="center"/>
    </xf>
    <xf numFmtId="0" fontId="4" fillId="0" borderId="19" xfId="2" applyNumberFormat="1" applyFont="1" applyBorder="1" applyAlignment="1">
      <alignment horizontal="center" vertical="top"/>
    </xf>
    <xf numFmtId="4" fontId="4" fillId="0" borderId="23" xfId="2" applyNumberFormat="1" applyFont="1" applyFill="1" applyBorder="1" applyAlignment="1">
      <alignment horizontal="left" vertical="top"/>
    </xf>
    <xf numFmtId="1" fontId="4" fillId="0" borderId="24" xfId="2" applyNumberFormat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1" fontId="4" fillId="2" borderId="20" xfId="1" applyNumberFormat="1" applyFont="1" applyFill="1" applyBorder="1" applyAlignment="1">
      <alignment horizontal="center" vertical="center"/>
    </xf>
    <xf numFmtId="1" fontId="4" fillId="0" borderId="21" xfId="1" applyNumberFormat="1" applyFont="1" applyBorder="1" applyAlignment="1">
      <alignment horizontal="center"/>
    </xf>
    <xf numFmtId="0" fontId="4" fillId="2" borderId="21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38" xfId="2" applyNumberFormat="1" applyFont="1" applyBorder="1" applyAlignment="1">
      <alignment horizontal="center" vertical="top"/>
    </xf>
    <xf numFmtId="4" fontId="4" fillId="3" borderId="39" xfId="2" applyNumberFormat="1" applyFont="1" applyFill="1" applyBorder="1" applyAlignment="1">
      <alignment horizontal="left" vertical="top"/>
    </xf>
    <xf numFmtId="1" fontId="4" fillId="0" borderId="35" xfId="2" applyNumberFormat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1" fontId="4" fillId="2" borderId="34" xfId="1" applyNumberFormat="1" applyFont="1" applyFill="1" applyBorder="1" applyAlignment="1">
      <alignment horizontal="center" vertical="center"/>
    </xf>
    <xf numFmtId="1" fontId="4" fillId="2" borderId="26" xfId="1" applyNumberFormat="1" applyFont="1" applyFill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1" fontId="4" fillId="2" borderId="40" xfId="1" applyNumberFormat="1" applyFont="1" applyFill="1" applyBorder="1" applyAlignment="1">
      <alignment horizontal="center" vertical="center"/>
    </xf>
    <xf numFmtId="1" fontId="4" fillId="2" borderId="35" xfId="1" applyNumberFormat="1" applyFont="1" applyFill="1" applyBorder="1" applyAlignment="1">
      <alignment horizontal="center" vertical="center"/>
    </xf>
    <xf numFmtId="1" fontId="4" fillId="0" borderId="29" xfId="1" applyNumberFormat="1" applyFont="1" applyBorder="1" applyAlignment="1">
      <alignment horizontal="center"/>
    </xf>
    <xf numFmtId="1" fontId="4" fillId="0" borderId="31" xfId="1" applyNumberFormat="1" applyFont="1" applyBorder="1" applyAlignment="1">
      <alignment horizontal="center"/>
    </xf>
    <xf numFmtId="0" fontId="4" fillId="2" borderId="20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left" vertical="center"/>
    </xf>
    <xf numFmtId="0" fontId="4" fillId="0" borderId="43" xfId="1" applyFont="1" applyBorder="1" applyAlignment="1">
      <alignment horizontal="center" vertical="center" wrapText="1"/>
    </xf>
    <xf numFmtId="0" fontId="4" fillId="0" borderId="44" xfId="2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 wrapText="1"/>
    </xf>
    <xf numFmtId="1" fontId="4" fillId="2" borderId="31" xfId="1" applyNumberFormat="1" applyFont="1" applyFill="1" applyBorder="1" applyAlignment="1">
      <alignment horizontal="center" vertical="center"/>
    </xf>
    <xf numFmtId="1" fontId="4" fillId="2" borderId="45" xfId="1" applyNumberFormat="1" applyFont="1" applyFill="1" applyBorder="1" applyAlignment="1">
      <alignment horizontal="center" vertical="center"/>
    </xf>
    <xf numFmtId="1" fontId="4" fillId="2" borderId="46" xfId="1" applyNumberFormat="1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 wrapText="1"/>
    </xf>
    <xf numFmtId="0" fontId="4" fillId="0" borderId="47" xfId="1" applyFont="1" applyFill="1" applyBorder="1" applyAlignment="1">
      <alignment horizontal="center" vertical="center" wrapText="1"/>
    </xf>
    <xf numFmtId="1" fontId="4" fillId="0" borderId="0" xfId="1" applyNumberFormat="1" applyFont="1"/>
    <xf numFmtId="0" fontId="4" fillId="0" borderId="48" xfId="2" applyNumberFormat="1" applyFont="1" applyBorder="1" applyAlignment="1">
      <alignment horizontal="center" vertical="top"/>
    </xf>
    <xf numFmtId="4" fontId="4" fillId="0" borderId="49" xfId="2" applyNumberFormat="1" applyFont="1" applyFill="1" applyBorder="1" applyAlignment="1">
      <alignment horizontal="left" vertical="top"/>
    </xf>
    <xf numFmtId="1" fontId="4" fillId="0" borderId="45" xfId="2" applyNumberFormat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1" fontId="4" fillId="2" borderId="30" xfId="1" applyNumberFormat="1" applyFont="1" applyFill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2" borderId="21" xfId="1" applyFont="1" applyFill="1" applyBorder="1" applyAlignment="1">
      <alignment vertical="center" wrapText="1"/>
    </xf>
    <xf numFmtId="0" fontId="4" fillId="2" borderId="20" xfId="1" applyFont="1" applyFill="1" applyBorder="1" applyAlignment="1">
      <alignment vertical="center" wrapText="1"/>
    </xf>
    <xf numFmtId="4" fontId="4" fillId="0" borderId="39" xfId="2" applyNumberFormat="1" applyFont="1" applyFill="1" applyBorder="1" applyAlignment="1">
      <alignment horizontal="left" vertical="top"/>
    </xf>
    <xf numFmtId="1" fontId="4" fillId="0" borderId="43" xfId="2" applyNumberFormat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1" fontId="4" fillId="2" borderId="44" xfId="1" applyNumberFormat="1" applyFont="1" applyFill="1" applyBorder="1" applyAlignment="1">
      <alignment horizontal="center" vertical="center"/>
    </xf>
    <xf numFmtId="1" fontId="4" fillId="2" borderId="50" xfId="1" applyNumberFormat="1" applyFont="1" applyFill="1" applyBorder="1" applyAlignment="1">
      <alignment horizontal="center" vertical="center"/>
    </xf>
    <xf numFmtId="1" fontId="4" fillId="2" borderId="47" xfId="1" applyNumberFormat="1" applyFont="1" applyFill="1" applyBorder="1" applyAlignment="1">
      <alignment horizontal="center" vertical="center"/>
    </xf>
    <xf numFmtId="1" fontId="4" fillId="2" borderId="43" xfId="1" applyNumberFormat="1" applyFont="1" applyFill="1" applyBorder="1" applyAlignment="1">
      <alignment horizontal="center" vertical="center"/>
    </xf>
    <xf numFmtId="0" fontId="4" fillId="0" borderId="0" xfId="2" applyNumberFormat="1" applyFont="1" applyBorder="1" applyAlignment="1">
      <alignment horizontal="center" vertical="top"/>
    </xf>
    <xf numFmtId="4" fontId="4" fillId="0" borderId="0" xfId="2" applyNumberFormat="1" applyFont="1" applyFill="1" applyBorder="1" applyAlignment="1">
      <alignment horizontal="left" vertical="top"/>
    </xf>
    <xf numFmtId="1" fontId="4" fillId="0" borderId="0" xfId="2" applyNumberFormat="1" applyFont="1" applyBorder="1" applyAlignment="1">
      <alignment horizontal="center" vertical="top"/>
    </xf>
    <xf numFmtId="0" fontId="4" fillId="0" borderId="0" xfId="1" applyFont="1" applyBorder="1"/>
    <xf numFmtId="0" fontId="4" fillId="0" borderId="10" xfId="2" applyNumberFormat="1" applyFont="1" applyBorder="1" applyAlignment="1">
      <alignment horizontal="center" vertical="top"/>
    </xf>
    <xf numFmtId="4" fontId="4" fillId="0" borderId="13" xfId="2" applyNumberFormat="1" applyFont="1" applyFill="1" applyBorder="1" applyAlignment="1">
      <alignment horizontal="left" vertical="top"/>
    </xf>
    <xf numFmtId="1" fontId="4" fillId="0" borderId="11" xfId="2" applyNumberFormat="1" applyFont="1" applyBorder="1" applyAlignment="1">
      <alignment horizontal="center" vertical="center"/>
    </xf>
    <xf numFmtId="1" fontId="4" fillId="2" borderId="28" xfId="1" applyNumberFormat="1" applyFont="1" applyFill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/>
    </xf>
    <xf numFmtId="0" fontId="4" fillId="0" borderId="18" xfId="2" applyNumberFormat="1" applyFont="1" applyBorder="1" applyAlignment="1">
      <alignment horizontal="center" vertical="top"/>
    </xf>
    <xf numFmtId="4" fontId="4" fillId="0" borderId="24" xfId="2" applyNumberFormat="1" applyFont="1" applyFill="1" applyBorder="1" applyAlignment="1">
      <alignment horizontal="left" vertical="top"/>
    </xf>
    <xf numFmtId="0" fontId="4" fillId="0" borderId="37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1" fontId="4" fillId="2" borderId="51" xfId="1" applyNumberFormat="1" applyFont="1" applyFill="1" applyBorder="1" applyAlignment="1">
      <alignment horizontal="center" vertical="center"/>
    </xf>
    <xf numFmtId="1" fontId="4" fillId="0" borderId="19" xfId="1" applyNumberFormat="1" applyFont="1" applyBorder="1" applyAlignment="1">
      <alignment horizontal="center"/>
    </xf>
    <xf numFmtId="4" fontId="4" fillId="0" borderId="10" xfId="2" applyNumberFormat="1" applyFont="1" applyFill="1" applyBorder="1" applyAlignment="1">
      <alignment horizontal="left" vertical="top"/>
    </xf>
    <xf numFmtId="0" fontId="4" fillId="0" borderId="53" xfId="1" applyFont="1" applyBorder="1" applyAlignment="1">
      <alignment horizontal="center" vertical="center"/>
    </xf>
    <xf numFmtId="0" fontId="4" fillId="0" borderId="54" xfId="1" applyFont="1" applyBorder="1" applyAlignment="1">
      <alignment horizontal="center" vertical="center"/>
    </xf>
    <xf numFmtId="1" fontId="4" fillId="2" borderId="54" xfId="1" applyNumberFormat="1" applyFont="1" applyFill="1" applyBorder="1" applyAlignment="1">
      <alignment horizontal="center" vertical="center"/>
    </xf>
    <xf numFmtId="1" fontId="4" fillId="2" borderId="55" xfId="1" applyNumberFormat="1" applyFont="1" applyFill="1" applyBorder="1" applyAlignment="1">
      <alignment horizontal="center" vertical="center"/>
    </xf>
    <xf numFmtId="1" fontId="4" fillId="2" borderId="56" xfId="1" applyNumberFormat="1" applyFont="1" applyFill="1" applyBorder="1" applyAlignment="1">
      <alignment horizontal="center" vertical="center"/>
    </xf>
    <xf numFmtId="1" fontId="4" fillId="2" borderId="53" xfId="1" applyNumberFormat="1" applyFont="1" applyFill="1" applyBorder="1" applyAlignment="1">
      <alignment horizontal="center" vertical="center"/>
    </xf>
    <xf numFmtId="0" fontId="4" fillId="0" borderId="14" xfId="2" applyNumberFormat="1" applyFont="1" applyBorder="1" applyAlignment="1">
      <alignment horizontal="center" vertical="top"/>
    </xf>
    <xf numFmtId="4" fontId="4" fillId="0" borderId="14" xfId="2" applyNumberFormat="1" applyFont="1" applyFill="1" applyBorder="1" applyAlignment="1">
      <alignment horizontal="left" vertical="top"/>
    </xf>
    <xf numFmtId="1" fontId="4" fillId="2" borderId="57" xfId="1" applyNumberFormat="1" applyFont="1" applyFill="1" applyBorder="1" applyAlignment="1">
      <alignment horizontal="center" vertical="center"/>
    </xf>
    <xf numFmtId="1" fontId="4" fillId="0" borderId="4" xfId="1" applyNumberFormat="1" applyFont="1" applyBorder="1" applyAlignment="1">
      <alignment horizontal="center"/>
    </xf>
    <xf numFmtId="4" fontId="4" fillId="0" borderId="18" xfId="2" applyNumberFormat="1" applyFont="1" applyFill="1" applyBorder="1" applyAlignment="1">
      <alignment horizontal="left" vertical="top"/>
    </xf>
    <xf numFmtId="0" fontId="4" fillId="0" borderId="43" xfId="1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4" fillId="0" borderId="10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52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/>
    </xf>
    <xf numFmtId="0" fontId="4" fillId="2" borderId="34" xfId="1" applyFont="1" applyFill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left" wrapText="1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</cellXfs>
  <cellStyles count="136">
    <cellStyle name="20% - Акцент1 2" xfId="3"/>
    <cellStyle name="20% - Акцент1 3" xfId="4"/>
    <cellStyle name="20% - Акцент1 4" xfId="5"/>
    <cellStyle name="20% - Акцент2 2" xfId="6"/>
    <cellStyle name="20% - Акцент2 3" xfId="7"/>
    <cellStyle name="20% - Акцент2 4" xfId="8"/>
    <cellStyle name="20% - Акцент3 2" xfId="9"/>
    <cellStyle name="20% - Акцент3 3" xfId="10"/>
    <cellStyle name="20% - Акцент3 4" xfId="11"/>
    <cellStyle name="20% - Акцент4 2" xfId="12"/>
    <cellStyle name="20% - Акцент4 3" xfId="13"/>
    <cellStyle name="20% - Акцент4 4" xfId="14"/>
    <cellStyle name="20% - Акцент5 2" xfId="15"/>
    <cellStyle name="20% - Акцент5 3" xfId="16"/>
    <cellStyle name="20% - Акцент5 4" xfId="17"/>
    <cellStyle name="20% - Акцент6 2" xfId="18"/>
    <cellStyle name="20% - Акцент6 3" xfId="19"/>
    <cellStyle name="20% - Акцент6 4" xfId="20"/>
    <cellStyle name="40% - Акцент1 2" xfId="21"/>
    <cellStyle name="40% - Акцент1 3" xfId="22"/>
    <cellStyle name="40% - Акцент1 4" xfId="23"/>
    <cellStyle name="40% - Акцент2 2" xfId="24"/>
    <cellStyle name="40% - Акцент2 3" xfId="25"/>
    <cellStyle name="40% - Акцент2 4" xfId="26"/>
    <cellStyle name="40% - Акцент3 2" xfId="27"/>
    <cellStyle name="40% - Акцент3 3" xfId="28"/>
    <cellStyle name="40% - Акцент3 4" xfId="29"/>
    <cellStyle name="40% - Акцент4 2" xfId="30"/>
    <cellStyle name="40% - Акцент4 3" xfId="31"/>
    <cellStyle name="40% - Акцент4 4" xfId="32"/>
    <cellStyle name="40% - Акцент5 2" xfId="33"/>
    <cellStyle name="40% - Акцент5 3" xfId="34"/>
    <cellStyle name="40% - Акцент5 4" xfId="35"/>
    <cellStyle name="40% - Акцент6 2" xfId="36"/>
    <cellStyle name="40% - Акцент6 3" xfId="37"/>
    <cellStyle name="40% - Акцент6 4" xfId="38"/>
    <cellStyle name="60% - Акцент1 2" xfId="39"/>
    <cellStyle name="60% - Акцент1 3" xfId="40"/>
    <cellStyle name="60% - Акцент1 4" xfId="41"/>
    <cellStyle name="60% - Акцент2 2" xfId="42"/>
    <cellStyle name="60% - Акцент2 3" xfId="43"/>
    <cellStyle name="60% - Акцент2 4" xfId="44"/>
    <cellStyle name="60% - Акцент3 2" xfId="45"/>
    <cellStyle name="60% - Акцент3 3" xfId="46"/>
    <cellStyle name="60% - Акцент3 4" xfId="47"/>
    <cellStyle name="60% - Акцент4 2" xfId="48"/>
    <cellStyle name="60% - Акцент4 3" xfId="49"/>
    <cellStyle name="60% - Акцент4 4" xfId="50"/>
    <cellStyle name="60% - Акцент5 2" xfId="51"/>
    <cellStyle name="60% - Акцент5 3" xfId="52"/>
    <cellStyle name="60% - Акцент5 4" xfId="53"/>
    <cellStyle name="60% - Акцент6 2" xfId="54"/>
    <cellStyle name="60% - Акцент6 3" xfId="55"/>
    <cellStyle name="60% - Акцент6 4" xfId="56"/>
    <cellStyle name="Акцент1 2" xfId="57"/>
    <cellStyle name="Акцент1 3" xfId="58"/>
    <cellStyle name="Акцент1 4" xfId="59"/>
    <cellStyle name="Акцент2 2" xfId="60"/>
    <cellStyle name="Акцент2 3" xfId="61"/>
    <cellStyle name="Акцент2 4" xfId="62"/>
    <cellStyle name="Акцент3 2" xfId="63"/>
    <cellStyle name="Акцент3 3" xfId="64"/>
    <cellStyle name="Акцент3 4" xfId="65"/>
    <cellStyle name="Акцент4 2" xfId="66"/>
    <cellStyle name="Акцент4 3" xfId="67"/>
    <cellStyle name="Акцент4 4" xfId="68"/>
    <cellStyle name="Акцент5 2" xfId="69"/>
    <cellStyle name="Акцент5 3" xfId="70"/>
    <cellStyle name="Акцент5 4" xfId="71"/>
    <cellStyle name="Акцент6 2" xfId="72"/>
    <cellStyle name="Акцент6 3" xfId="73"/>
    <cellStyle name="Акцент6 4" xfId="74"/>
    <cellStyle name="Ввод  2" xfId="75"/>
    <cellStyle name="Ввод  3" xfId="76"/>
    <cellStyle name="Ввод  4" xfId="77"/>
    <cellStyle name="Вывод 2" xfId="78"/>
    <cellStyle name="Вывод 3" xfId="79"/>
    <cellStyle name="Вывод 4" xfId="80"/>
    <cellStyle name="Вычисление 2" xfId="81"/>
    <cellStyle name="Вычисление 3" xfId="82"/>
    <cellStyle name="Вычисление 4" xfId="83"/>
    <cellStyle name="Заголовок 1 2" xfId="84"/>
    <cellStyle name="Заголовок 1 3" xfId="85"/>
    <cellStyle name="Заголовок 1 4" xfId="86"/>
    <cellStyle name="Заголовок 2 2" xfId="87"/>
    <cellStyle name="Заголовок 2 3" xfId="88"/>
    <cellStyle name="Заголовок 2 4" xfId="89"/>
    <cellStyle name="Заголовок 3 2" xfId="90"/>
    <cellStyle name="Заголовок 3 3" xfId="91"/>
    <cellStyle name="Заголовок 3 4" xfId="92"/>
    <cellStyle name="Заголовок 4 2" xfId="93"/>
    <cellStyle name="Заголовок 4 3" xfId="94"/>
    <cellStyle name="Заголовок 4 4" xfId="95"/>
    <cellStyle name="Итог 2" xfId="96"/>
    <cellStyle name="Итог 3" xfId="97"/>
    <cellStyle name="Итог 4" xfId="98"/>
    <cellStyle name="Контрольная ячейка 2" xfId="99"/>
    <cellStyle name="Контрольная ячейка 3" xfId="100"/>
    <cellStyle name="Контрольная ячейка 4" xfId="101"/>
    <cellStyle name="Название 2" xfId="102"/>
    <cellStyle name="Название 3" xfId="103"/>
    <cellStyle name="Название 4" xfId="104"/>
    <cellStyle name="Нейтральный 2" xfId="105"/>
    <cellStyle name="Нейтральный 3" xfId="106"/>
    <cellStyle name="Нейтральный 4" xfId="107"/>
    <cellStyle name="Обычный" xfId="0" builtinId="0"/>
    <cellStyle name="Обычный 2" xfId="108"/>
    <cellStyle name="Обычный 2 2" xfId="2"/>
    <cellStyle name="Обычный 3" xfId="109"/>
    <cellStyle name="Обычный 4" xfId="110"/>
    <cellStyle name="Обычный 4 2" xfId="111"/>
    <cellStyle name="Обычный 5" xfId="112"/>
    <cellStyle name="Обычный 6" xfId="113"/>
    <cellStyle name="Обычный 7" xfId="114"/>
    <cellStyle name="Обычный 8" xfId="1"/>
    <cellStyle name="Плохой 2" xfId="115"/>
    <cellStyle name="Плохой 3" xfId="116"/>
    <cellStyle name="Плохой 4" xfId="117"/>
    <cellStyle name="Пояснение 2" xfId="118"/>
    <cellStyle name="Пояснение 3" xfId="119"/>
    <cellStyle name="Пояснение 4" xfId="120"/>
    <cellStyle name="Примечание 2" xfId="121"/>
    <cellStyle name="Примечание 3" xfId="122"/>
    <cellStyle name="Примечание 4" xfId="123"/>
    <cellStyle name="Связанная ячейка 2" xfId="124"/>
    <cellStyle name="Связанная ячейка 3" xfId="125"/>
    <cellStyle name="Связанная ячейка 4" xfId="126"/>
    <cellStyle name="Текст предупреждения 2" xfId="127"/>
    <cellStyle name="Текст предупреждения 3" xfId="128"/>
    <cellStyle name="Текст предупреждения 4" xfId="129"/>
    <cellStyle name="Финансовый 2" xfId="130"/>
    <cellStyle name="Финансовый 3" xfId="131"/>
    <cellStyle name="Финансовый 4" xfId="132"/>
    <cellStyle name="Хороший 2" xfId="133"/>
    <cellStyle name="Хороший 3" xfId="134"/>
    <cellStyle name="Хороший 4" xfId="1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tabSelected="1" view="pageBreakPreview" topLeftCell="A7" zoomScale="80" zoomScaleNormal="80" zoomScaleSheetLayoutView="80" workbookViewId="0">
      <selection activeCell="H63" sqref="H63:J63"/>
    </sheetView>
  </sheetViews>
  <sheetFormatPr defaultColWidth="9.109375" defaultRowHeight="13.2" x14ac:dyDescent="0.25"/>
  <cols>
    <col min="1" max="1" width="9.109375" style="1"/>
    <col min="2" max="2" width="25.88671875" style="1" customWidth="1"/>
    <col min="3" max="3" width="11.88671875" style="1" customWidth="1"/>
    <col min="4" max="6" width="9.109375" style="1" customWidth="1"/>
    <col min="7" max="7" width="10.109375" style="1" customWidth="1"/>
    <col min="8" max="15" width="9.109375" style="1" customWidth="1"/>
    <col min="16" max="16" width="17.88671875" style="1" customWidth="1"/>
    <col min="17" max="17" width="9.109375" style="1" customWidth="1"/>
    <col min="18" max="19" width="9.109375" style="1"/>
    <col min="20" max="21" width="0" style="1" hidden="1" customWidth="1"/>
    <col min="22" max="16384" width="9.109375" style="1"/>
  </cols>
  <sheetData>
    <row r="1" spans="1:21" ht="17.399999999999999" x14ac:dyDescent="0.3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</row>
    <row r="2" spans="1:21" ht="26.25" customHeight="1" x14ac:dyDescent="0.45">
      <c r="A2" s="2"/>
      <c r="B2" s="196" t="s">
        <v>1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2"/>
      <c r="Q2" s="2"/>
      <c r="R2" s="2"/>
      <c r="S2" s="2"/>
    </row>
    <row r="3" spans="1:21" ht="20.399999999999999" x14ac:dyDescent="0.45">
      <c r="A3" s="2"/>
      <c r="B3" s="197" t="s">
        <v>2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2"/>
      <c r="Q3" s="2"/>
      <c r="R3" s="2"/>
      <c r="S3" s="2"/>
    </row>
    <row r="4" spans="1:21" ht="20.399999999999999" x14ac:dyDescent="0.45">
      <c r="A4" s="2"/>
      <c r="B4" s="196" t="s">
        <v>3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2"/>
      <c r="Q4" s="2"/>
      <c r="R4" s="2"/>
      <c r="S4" s="2"/>
    </row>
    <row r="5" spans="1:21" ht="18" x14ac:dyDescent="0.35">
      <c r="A5" s="2"/>
      <c r="B5" s="196" t="s">
        <v>4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2"/>
      <c r="Q5" s="2"/>
      <c r="R5" s="2"/>
      <c r="S5" s="2"/>
    </row>
    <row r="6" spans="1:21" ht="41.25" customHeight="1" x14ac:dyDescent="0.35">
      <c r="A6" s="2"/>
      <c r="B6" s="194" t="s">
        <v>5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</row>
    <row r="7" spans="1:21" ht="21" customHeight="1" x14ac:dyDescent="0.35">
      <c r="A7" s="2"/>
      <c r="B7" s="194" t="s">
        <v>6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</row>
    <row r="9" spans="1:21" ht="18" customHeight="1" x14ac:dyDescent="0.3">
      <c r="A9" s="155" t="s">
        <v>7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</row>
    <row r="10" spans="1:21" ht="13.8" thickBot="1" x14ac:dyDescent="0.3"/>
    <row r="11" spans="1:21" ht="54.75" customHeight="1" x14ac:dyDescent="0.25">
      <c r="A11" s="188" t="s">
        <v>8</v>
      </c>
      <c r="B11" s="191" t="s">
        <v>9</v>
      </c>
      <c r="C11" s="191" t="s">
        <v>10</v>
      </c>
      <c r="D11" s="191"/>
      <c r="E11" s="191"/>
      <c r="F11" s="191"/>
      <c r="G11" s="191"/>
      <c r="H11" s="191"/>
      <c r="I11" s="191"/>
      <c r="J11" s="191"/>
      <c r="K11" s="191"/>
      <c r="L11" s="193" t="s">
        <v>11</v>
      </c>
      <c r="M11" s="193"/>
      <c r="N11" s="193"/>
      <c r="O11" s="193"/>
      <c r="P11" s="193"/>
      <c r="Q11" s="193"/>
      <c r="R11" s="193" t="s">
        <v>12</v>
      </c>
      <c r="S11" s="193"/>
      <c r="T11" s="193" t="s">
        <v>13</v>
      </c>
      <c r="U11" s="139"/>
    </row>
    <row r="12" spans="1:21" ht="12.75" customHeight="1" x14ac:dyDescent="0.25">
      <c r="A12" s="189"/>
      <c r="B12" s="145"/>
      <c r="C12" s="153" t="s">
        <v>14</v>
      </c>
      <c r="D12" s="145" t="s">
        <v>15</v>
      </c>
      <c r="E12" s="145"/>
      <c r="F12" s="145"/>
      <c r="G12" s="146" t="s">
        <v>16</v>
      </c>
      <c r="H12" s="145" t="s">
        <v>17</v>
      </c>
      <c r="I12" s="145"/>
      <c r="J12" s="145"/>
      <c r="K12" s="146" t="s">
        <v>18</v>
      </c>
      <c r="L12" s="153" t="s">
        <v>19</v>
      </c>
      <c r="M12" s="153" t="s">
        <v>20</v>
      </c>
      <c r="N12" s="153" t="s">
        <v>21</v>
      </c>
      <c r="O12" s="153" t="s">
        <v>22</v>
      </c>
      <c r="P12" s="170" t="s">
        <v>23</v>
      </c>
      <c r="Q12" s="146" t="s">
        <v>24</v>
      </c>
      <c r="R12" s="153"/>
      <c r="S12" s="153"/>
      <c r="T12" s="153"/>
      <c r="U12" s="141"/>
    </row>
    <row r="13" spans="1:21" x14ac:dyDescent="0.25">
      <c r="A13" s="189"/>
      <c r="B13" s="145"/>
      <c r="C13" s="153"/>
      <c r="D13" s="136" t="s">
        <v>25</v>
      </c>
      <c r="E13" s="136" t="s">
        <v>26</v>
      </c>
      <c r="F13" s="136" t="s">
        <v>27</v>
      </c>
      <c r="G13" s="146"/>
      <c r="H13" s="136" t="s">
        <v>25</v>
      </c>
      <c r="I13" s="136" t="s">
        <v>26</v>
      </c>
      <c r="J13" s="136" t="s">
        <v>27</v>
      </c>
      <c r="K13" s="146"/>
      <c r="L13" s="153"/>
      <c r="M13" s="153"/>
      <c r="N13" s="153"/>
      <c r="O13" s="153"/>
      <c r="P13" s="170"/>
      <c r="Q13" s="146"/>
      <c r="R13" s="153"/>
      <c r="S13" s="153"/>
      <c r="T13" s="153"/>
      <c r="U13" s="141"/>
    </row>
    <row r="14" spans="1:21" ht="99.75" customHeight="1" thickBot="1" x14ac:dyDescent="0.3">
      <c r="A14" s="190"/>
      <c r="B14" s="192"/>
      <c r="C14" s="175"/>
      <c r="D14" s="182"/>
      <c r="E14" s="182"/>
      <c r="F14" s="182"/>
      <c r="G14" s="187"/>
      <c r="H14" s="182"/>
      <c r="I14" s="182"/>
      <c r="J14" s="182"/>
      <c r="K14" s="187"/>
      <c r="L14" s="175"/>
      <c r="M14" s="175"/>
      <c r="N14" s="175"/>
      <c r="O14" s="175"/>
      <c r="P14" s="173"/>
      <c r="Q14" s="187"/>
      <c r="R14" s="3" t="s">
        <v>15</v>
      </c>
      <c r="S14" s="3" t="s">
        <v>28</v>
      </c>
      <c r="T14" s="4" t="s">
        <v>15</v>
      </c>
      <c r="U14" s="5" t="s">
        <v>28</v>
      </c>
    </row>
    <row r="15" spans="1:21" x14ac:dyDescent="0.25">
      <c r="A15" s="6">
        <v>1</v>
      </c>
      <c r="B15" s="7" t="s">
        <v>29</v>
      </c>
      <c r="C15" s="8">
        <v>152</v>
      </c>
      <c r="D15" s="9">
        <v>0.8</v>
      </c>
      <c r="E15" s="10">
        <v>0.8</v>
      </c>
      <c r="F15" s="10">
        <v>0.8</v>
      </c>
      <c r="G15" s="11">
        <f>C15*D15*E15*F15</f>
        <v>77.824000000000012</v>
      </c>
      <c r="H15" s="10">
        <v>1</v>
      </c>
      <c r="I15" s="10">
        <v>0.8</v>
      </c>
      <c r="J15" s="10">
        <v>0.8</v>
      </c>
      <c r="K15" s="12">
        <f>C15*H15*I15*J15</f>
        <v>97.280000000000015</v>
      </c>
      <c r="L15" s="13">
        <v>4.47</v>
      </c>
      <c r="M15" s="9">
        <v>0.88</v>
      </c>
      <c r="N15" s="10">
        <v>0.95</v>
      </c>
      <c r="O15" s="10">
        <v>5.73</v>
      </c>
      <c r="P15" s="14">
        <v>4.8099999999999996</v>
      </c>
      <c r="Q15" s="15">
        <f>L15+M15+N15+O15+P15</f>
        <v>16.84</v>
      </c>
      <c r="R15" s="11">
        <f>G15+Q15</f>
        <v>94.664000000000016</v>
      </c>
      <c r="S15" s="11">
        <f>K15+Q15</f>
        <v>114.12000000000002</v>
      </c>
      <c r="T15" s="16">
        <f>R15*1.057</f>
        <v>100.05984800000002</v>
      </c>
      <c r="U15" s="17">
        <f>S15*1.057</f>
        <v>120.62484000000001</v>
      </c>
    </row>
    <row r="16" spans="1:21" x14ac:dyDescent="0.25">
      <c r="A16" s="18">
        <v>2</v>
      </c>
      <c r="B16" s="19" t="s">
        <v>30</v>
      </c>
      <c r="C16" s="20">
        <v>152</v>
      </c>
      <c r="D16" s="21">
        <v>0.8</v>
      </c>
      <c r="E16" s="22">
        <v>0.8</v>
      </c>
      <c r="F16" s="22">
        <v>0.8</v>
      </c>
      <c r="G16" s="23">
        <f>C16*D16*E16*F16</f>
        <v>77.824000000000012</v>
      </c>
      <c r="H16" s="22">
        <v>1</v>
      </c>
      <c r="I16" s="22">
        <v>0.8</v>
      </c>
      <c r="J16" s="22">
        <v>0.8</v>
      </c>
      <c r="K16" s="24">
        <f t="shared" ref="K16:K19" si="0">C16*H16*I16*J16</f>
        <v>97.280000000000015</v>
      </c>
      <c r="L16" s="25">
        <v>4.47</v>
      </c>
      <c r="M16" s="21">
        <v>0.88</v>
      </c>
      <c r="N16" s="22">
        <v>0.95</v>
      </c>
      <c r="O16" s="22">
        <v>5.73</v>
      </c>
      <c r="P16" s="26">
        <v>4.8099999999999996</v>
      </c>
      <c r="Q16" s="27">
        <f t="shared" ref="Q16:Q19" si="1">L16+M16+N16+O16+P16</f>
        <v>16.84</v>
      </c>
      <c r="R16" s="23">
        <f t="shared" ref="R16:R19" si="2">G16+Q16</f>
        <v>94.664000000000016</v>
      </c>
      <c r="S16" s="23">
        <f t="shared" ref="S16:S19" si="3">K16+Q16</f>
        <v>114.12000000000002</v>
      </c>
      <c r="T16" s="28">
        <f t="shared" ref="T16:U19" si="4">R16*1.057</f>
        <v>100.05984800000002</v>
      </c>
      <c r="U16" s="29">
        <f t="shared" si="4"/>
        <v>120.62484000000001</v>
      </c>
    </row>
    <row r="17" spans="1:21" x14ac:dyDescent="0.25">
      <c r="A17" s="18">
        <v>3</v>
      </c>
      <c r="B17" s="19" t="s">
        <v>31</v>
      </c>
      <c r="C17" s="20">
        <v>152</v>
      </c>
      <c r="D17" s="21">
        <v>0.8</v>
      </c>
      <c r="E17" s="22">
        <v>0.8</v>
      </c>
      <c r="F17" s="22">
        <v>0.8</v>
      </c>
      <c r="G17" s="23">
        <f t="shared" ref="G17:G19" si="5">C17*D17*E17*F17</f>
        <v>77.824000000000012</v>
      </c>
      <c r="H17" s="22">
        <v>1</v>
      </c>
      <c r="I17" s="22">
        <v>0.8</v>
      </c>
      <c r="J17" s="22">
        <v>0.8</v>
      </c>
      <c r="K17" s="24">
        <f t="shared" si="0"/>
        <v>97.280000000000015</v>
      </c>
      <c r="L17" s="25">
        <v>4.47</v>
      </c>
      <c r="M17" s="21">
        <v>0.88</v>
      </c>
      <c r="N17" s="22">
        <v>0.95</v>
      </c>
      <c r="O17" s="22">
        <v>5.73</v>
      </c>
      <c r="P17" s="26">
        <v>4.8099999999999996</v>
      </c>
      <c r="Q17" s="27">
        <f t="shared" si="1"/>
        <v>16.84</v>
      </c>
      <c r="R17" s="23">
        <f t="shared" si="2"/>
        <v>94.664000000000016</v>
      </c>
      <c r="S17" s="23">
        <f t="shared" si="3"/>
        <v>114.12000000000002</v>
      </c>
      <c r="T17" s="28">
        <f t="shared" si="4"/>
        <v>100.05984800000002</v>
      </c>
      <c r="U17" s="29">
        <f t="shared" si="4"/>
        <v>120.62484000000001</v>
      </c>
    </row>
    <row r="18" spans="1:21" x14ac:dyDescent="0.25">
      <c r="A18" s="18">
        <v>4</v>
      </c>
      <c r="B18" s="19" t="s">
        <v>32</v>
      </c>
      <c r="C18" s="20">
        <v>152</v>
      </c>
      <c r="D18" s="21">
        <v>0.8</v>
      </c>
      <c r="E18" s="22">
        <v>0.8</v>
      </c>
      <c r="F18" s="22">
        <v>0.8</v>
      </c>
      <c r="G18" s="23">
        <f t="shared" si="5"/>
        <v>77.824000000000012</v>
      </c>
      <c r="H18" s="22">
        <v>1</v>
      </c>
      <c r="I18" s="22">
        <v>0.8</v>
      </c>
      <c r="J18" s="22">
        <v>0.8</v>
      </c>
      <c r="K18" s="24">
        <f t="shared" si="0"/>
        <v>97.280000000000015</v>
      </c>
      <c r="L18" s="25">
        <v>4.47</v>
      </c>
      <c r="M18" s="21">
        <v>0.88</v>
      </c>
      <c r="N18" s="22">
        <v>0.95</v>
      </c>
      <c r="O18" s="22">
        <v>5.73</v>
      </c>
      <c r="P18" s="26">
        <v>4.8099999999999996</v>
      </c>
      <c r="Q18" s="27">
        <f t="shared" si="1"/>
        <v>16.84</v>
      </c>
      <c r="R18" s="23">
        <f t="shared" si="2"/>
        <v>94.664000000000016</v>
      </c>
      <c r="S18" s="23">
        <f t="shared" si="3"/>
        <v>114.12000000000002</v>
      </c>
      <c r="T18" s="28">
        <f t="shared" si="4"/>
        <v>100.05984800000002</v>
      </c>
      <c r="U18" s="29">
        <f t="shared" si="4"/>
        <v>120.62484000000001</v>
      </c>
    </row>
    <row r="19" spans="1:21" ht="13.8" thickBot="1" x14ac:dyDescent="0.3">
      <c r="A19" s="30">
        <v>5</v>
      </c>
      <c r="B19" s="31" t="s">
        <v>33</v>
      </c>
      <c r="C19" s="32">
        <v>152</v>
      </c>
      <c r="D19" s="33">
        <v>0.8</v>
      </c>
      <c r="E19" s="34">
        <v>0.8</v>
      </c>
      <c r="F19" s="34">
        <v>0.8</v>
      </c>
      <c r="G19" s="35">
        <f t="shared" si="5"/>
        <v>77.824000000000012</v>
      </c>
      <c r="H19" s="34">
        <v>1</v>
      </c>
      <c r="I19" s="34">
        <v>0.8</v>
      </c>
      <c r="J19" s="34">
        <v>0.8</v>
      </c>
      <c r="K19" s="36">
        <f t="shared" si="0"/>
        <v>97.280000000000015</v>
      </c>
      <c r="L19" s="37">
        <v>4.47</v>
      </c>
      <c r="M19" s="33">
        <v>0.88</v>
      </c>
      <c r="N19" s="34">
        <v>0.95</v>
      </c>
      <c r="O19" s="34">
        <v>5.73</v>
      </c>
      <c r="P19" s="38">
        <v>4.8099999999999996</v>
      </c>
      <c r="Q19" s="39">
        <f t="shared" si="1"/>
        <v>16.84</v>
      </c>
      <c r="R19" s="35">
        <f t="shared" si="2"/>
        <v>94.664000000000016</v>
      </c>
      <c r="S19" s="35">
        <f t="shared" si="3"/>
        <v>114.12000000000002</v>
      </c>
      <c r="T19" s="40">
        <f t="shared" si="4"/>
        <v>100.05984800000002</v>
      </c>
      <c r="U19" s="41">
        <f t="shared" si="4"/>
        <v>120.62484000000001</v>
      </c>
    </row>
    <row r="22" spans="1:21" ht="15" customHeight="1" x14ac:dyDescent="0.3">
      <c r="A22" s="155" t="s">
        <v>34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</row>
    <row r="23" spans="1:21" ht="13.8" thickBot="1" x14ac:dyDescent="0.3"/>
    <row r="24" spans="1:21" ht="61.5" customHeight="1" x14ac:dyDescent="0.25">
      <c r="A24" s="188" t="s">
        <v>8</v>
      </c>
      <c r="B24" s="191" t="s">
        <v>9</v>
      </c>
      <c r="C24" s="191" t="s">
        <v>10</v>
      </c>
      <c r="D24" s="191"/>
      <c r="E24" s="191"/>
      <c r="F24" s="191"/>
      <c r="G24" s="191"/>
      <c r="H24" s="191"/>
      <c r="I24" s="191"/>
      <c r="J24" s="191"/>
      <c r="K24" s="191"/>
      <c r="L24" s="193" t="s">
        <v>11</v>
      </c>
      <c r="M24" s="193"/>
      <c r="N24" s="193"/>
      <c r="O24" s="193"/>
      <c r="P24" s="193"/>
      <c r="Q24" s="193"/>
      <c r="R24" s="193" t="s">
        <v>12</v>
      </c>
      <c r="S24" s="139"/>
      <c r="T24" s="167" t="s">
        <v>13</v>
      </c>
      <c r="U24" s="139"/>
    </row>
    <row r="25" spans="1:21" ht="63.75" customHeight="1" x14ac:dyDescent="0.25">
      <c r="A25" s="189"/>
      <c r="B25" s="145"/>
      <c r="C25" s="153" t="s">
        <v>14</v>
      </c>
      <c r="D25" s="145" t="s">
        <v>15</v>
      </c>
      <c r="E25" s="145"/>
      <c r="F25" s="145"/>
      <c r="G25" s="146" t="s">
        <v>16</v>
      </c>
      <c r="H25" s="145" t="s">
        <v>17</v>
      </c>
      <c r="I25" s="145"/>
      <c r="J25" s="145"/>
      <c r="K25" s="146" t="s">
        <v>18</v>
      </c>
      <c r="L25" s="153" t="s">
        <v>19</v>
      </c>
      <c r="M25" s="153" t="s">
        <v>20</v>
      </c>
      <c r="N25" s="153" t="s">
        <v>21</v>
      </c>
      <c r="O25" s="153" t="s">
        <v>22</v>
      </c>
      <c r="P25" s="170" t="s">
        <v>23</v>
      </c>
      <c r="Q25" s="146" t="s">
        <v>24</v>
      </c>
      <c r="R25" s="153"/>
      <c r="S25" s="141"/>
      <c r="T25" s="168"/>
      <c r="U25" s="141"/>
    </row>
    <row r="26" spans="1:21" x14ac:dyDescent="0.25">
      <c r="A26" s="189"/>
      <c r="B26" s="145"/>
      <c r="C26" s="153"/>
      <c r="D26" s="136" t="s">
        <v>25</v>
      </c>
      <c r="E26" s="136" t="s">
        <v>26</v>
      </c>
      <c r="F26" s="136" t="s">
        <v>27</v>
      </c>
      <c r="G26" s="146"/>
      <c r="H26" s="136" t="s">
        <v>25</v>
      </c>
      <c r="I26" s="136" t="s">
        <v>26</v>
      </c>
      <c r="J26" s="136" t="s">
        <v>27</v>
      </c>
      <c r="K26" s="146"/>
      <c r="L26" s="153"/>
      <c r="M26" s="153"/>
      <c r="N26" s="153"/>
      <c r="O26" s="153"/>
      <c r="P26" s="170"/>
      <c r="Q26" s="146"/>
      <c r="R26" s="153"/>
      <c r="S26" s="141"/>
      <c r="T26" s="168"/>
      <c r="U26" s="141"/>
    </row>
    <row r="27" spans="1:21" ht="42" customHeight="1" thickBot="1" x14ac:dyDescent="0.3">
      <c r="A27" s="190"/>
      <c r="B27" s="192"/>
      <c r="C27" s="175"/>
      <c r="D27" s="182"/>
      <c r="E27" s="182"/>
      <c r="F27" s="182"/>
      <c r="G27" s="187"/>
      <c r="H27" s="182"/>
      <c r="I27" s="182"/>
      <c r="J27" s="182"/>
      <c r="K27" s="187"/>
      <c r="L27" s="175"/>
      <c r="M27" s="175"/>
      <c r="N27" s="175"/>
      <c r="O27" s="175"/>
      <c r="P27" s="173"/>
      <c r="Q27" s="187"/>
      <c r="R27" s="3" t="s">
        <v>15</v>
      </c>
      <c r="S27" s="42" t="s">
        <v>28</v>
      </c>
      <c r="T27" s="43" t="s">
        <v>15</v>
      </c>
      <c r="U27" s="44" t="s">
        <v>28</v>
      </c>
    </row>
    <row r="28" spans="1:21" x14ac:dyDescent="0.25">
      <c r="A28" s="45">
        <v>1</v>
      </c>
      <c r="B28" s="46" t="s">
        <v>35</v>
      </c>
      <c r="C28" s="47">
        <v>152</v>
      </c>
      <c r="D28" s="9">
        <v>0.8</v>
      </c>
      <c r="E28" s="10">
        <v>0.8</v>
      </c>
      <c r="F28" s="10">
        <v>0.8</v>
      </c>
      <c r="G28" s="11">
        <f>C28*D28*E28*F28</f>
        <v>77.824000000000012</v>
      </c>
      <c r="H28" s="10">
        <v>1</v>
      </c>
      <c r="I28" s="10">
        <v>0.8</v>
      </c>
      <c r="J28" s="10">
        <v>0.8</v>
      </c>
      <c r="K28" s="12">
        <f>C28*H28*I28*J28</f>
        <v>97.280000000000015</v>
      </c>
      <c r="L28" s="48">
        <v>4.47</v>
      </c>
      <c r="M28" s="10">
        <v>1.66</v>
      </c>
      <c r="N28" s="10">
        <v>0.95</v>
      </c>
      <c r="O28" s="10">
        <v>0</v>
      </c>
      <c r="P28" s="14">
        <v>4.8099999999999996</v>
      </c>
      <c r="Q28" s="15">
        <f>L28+M28+N28+O28+P28</f>
        <v>11.89</v>
      </c>
      <c r="R28" s="11">
        <f>G28+Q28</f>
        <v>89.714000000000013</v>
      </c>
      <c r="S28" s="49">
        <f>K28+Q28</f>
        <v>109.17000000000002</v>
      </c>
      <c r="T28" s="50">
        <f>R28*1.057</f>
        <v>94.827698000000012</v>
      </c>
      <c r="U28" s="51">
        <f>S28*1.057</f>
        <v>115.39269000000002</v>
      </c>
    </row>
    <row r="29" spans="1:21" x14ac:dyDescent="0.25">
      <c r="A29" s="52">
        <v>2</v>
      </c>
      <c r="B29" s="53" t="s">
        <v>36</v>
      </c>
      <c r="C29" s="54">
        <v>152</v>
      </c>
      <c r="D29" s="21">
        <v>0.8</v>
      </c>
      <c r="E29" s="22">
        <v>0.8</v>
      </c>
      <c r="F29" s="22">
        <v>0.8</v>
      </c>
      <c r="G29" s="23">
        <f t="shared" ref="G29:G38" si="6">C29*D29*E29*F29</f>
        <v>77.824000000000012</v>
      </c>
      <c r="H29" s="22">
        <v>1</v>
      </c>
      <c r="I29" s="22">
        <v>0.8</v>
      </c>
      <c r="J29" s="22">
        <v>0.8</v>
      </c>
      <c r="K29" s="24">
        <f t="shared" ref="K29:K38" si="7">C29*H29*I29*J29</f>
        <v>97.280000000000015</v>
      </c>
      <c r="L29" s="55">
        <v>4.47</v>
      </c>
      <c r="M29" s="22">
        <v>1.66</v>
      </c>
      <c r="N29" s="22">
        <v>0.95</v>
      </c>
      <c r="O29" s="22">
        <v>0</v>
      </c>
      <c r="P29" s="26">
        <v>4.8099999999999996</v>
      </c>
      <c r="Q29" s="27">
        <f t="shared" ref="Q29:Q38" si="8">L29+M29+N29+O29+P29</f>
        <v>11.89</v>
      </c>
      <c r="R29" s="23">
        <f t="shared" ref="R29:R38" si="9">G29+Q29</f>
        <v>89.714000000000013</v>
      </c>
      <c r="S29" s="56">
        <f t="shared" ref="S29:S38" si="10">K29+Q29</f>
        <v>109.17000000000002</v>
      </c>
      <c r="T29" s="57">
        <f t="shared" ref="T29:U38" si="11">R29*1.057</f>
        <v>94.827698000000012</v>
      </c>
      <c r="U29" s="29">
        <f t="shared" si="11"/>
        <v>115.39269000000002</v>
      </c>
    </row>
    <row r="30" spans="1:21" x14ac:dyDescent="0.25">
      <c r="A30" s="52">
        <v>3</v>
      </c>
      <c r="B30" s="53" t="s">
        <v>37</v>
      </c>
      <c r="C30" s="54">
        <v>152</v>
      </c>
      <c r="D30" s="21">
        <v>0.8</v>
      </c>
      <c r="E30" s="22">
        <v>0.8</v>
      </c>
      <c r="F30" s="22">
        <v>0.8</v>
      </c>
      <c r="G30" s="23">
        <f t="shared" si="6"/>
        <v>77.824000000000012</v>
      </c>
      <c r="H30" s="22">
        <v>1</v>
      </c>
      <c r="I30" s="22">
        <v>0.8</v>
      </c>
      <c r="J30" s="22">
        <v>0.8</v>
      </c>
      <c r="K30" s="24">
        <f t="shared" si="7"/>
        <v>97.280000000000015</v>
      </c>
      <c r="L30" s="55">
        <v>4.47</v>
      </c>
      <c r="M30" s="22">
        <v>1.66</v>
      </c>
      <c r="N30" s="22">
        <v>0.95</v>
      </c>
      <c r="O30" s="22">
        <v>0</v>
      </c>
      <c r="P30" s="26">
        <v>4.8099999999999996</v>
      </c>
      <c r="Q30" s="27">
        <f t="shared" si="8"/>
        <v>11.89</v>
      </c>
      <c r="R30" s="23">
        <f t="shared" si="9"/>
        <v>89.714000000000013</v>
      </c>
      <c r="S30" s="56">
        <f t="shared" si="10"/>
        <v>109.17000000000002</v>
      </c>
      <c r="T30" s="57">
        <f t="shared" si="11"/>
        <v>94.827698000000012</v>
      </c>
      <c r="U30" s="29">
        <f t="shared" si="11"/>
        <v>115.39269000000002</v>
      </c>
    </row>
    <row r="31" spans="1:21" x14ac:dyDescent="0.25">
      <c r="A31" s="52">
        <v>4</v>
      </c>
      <c r="B31" s="53" t="s">
        <v>38</v>
      </c>
      <c r="C31" s="54">
        <v>152</v>
      </c>
      <c r="D31" s="21">
        <v>0.8</v>
      </c>
      <c r="E31" s="22">
        <v>0.8</v>
      </c>
      <c r="F31" s="22">
        <v>0.8</v>
      </c>
      <c r="G31" s="23">
        <f t="shared" si="6"/>
        <v>77.824000000000012</v>
      </c>
      <c r="H31" s="22">
        <v>1</v>
      </c>
      <c r="I31" s="22">
        <v>0.8</v>
      </c>
      <c r="J31" s="22">
        <v>0.8</v>
      </c>
      <c r="K31" s="24">
        <f t="shared" si="7"/>
        <v>97.280000000000015</v>
      </c>
      <c r="L31" s="55">
        <v>4.47</v>
      </c>
      <c r="M31" s="22">
        <v>1.66</v>
      </c>
      <c r="N31" s="22">
        <v>0.95</v>
      </c>
      <c r="O31" s="22">
        <v>0</v>
      </c>
      <c r="P31" s="26">
        <v>4.8099999999999996</v>
      </c>
      <c r="Q31" s="27">
        <f t="shared" si="8"/>
        <v>11.89</v>
      </c>
      <c r="R31" s="23">
        <f t="shared" si="9"/>
        <v>89.714000000000013</v>
      </c>
      <c r="S31" s="56">
        <f t="shared" si="10"/>
        <v>109.17000000000002</v>
      </c>
      <c r="T31" s="57">
        <f t="shared" si="11"/>
        <v>94.827698000000012</v>
      </c>
      <c r="U31" s="29">
        <f t="shared" si="11"/>
        <v>115.39269000000002</v>
      </c>
    </row>
    <row r="32" spans="1:21" x14ac:dyDescent="0.25">
      <c r="A32" s="52">
        <v>5</v>
      </c>
      <c r="B32" s="53" t="s">
        <v>39</v>
      </c>
      <c r="C32" s="54">
        <v>152</v>
      </c>
      <c r="D32" s="21">
        <v>0.8</v>
      </c>
      <c r="E32" s="22">
        <v>0.8</v>
      </c>
      <c r="F32" s="22">
        <v>0.8</v>
      </c>
      <c r="G32" s="23">
        <f t="shared" si="6"/>
        <v>77.824000000000012</v>
      </c>
      <c r="H32" s="22">
        <v>1</v>
      </c>
      <c r="I32" s="22">
        <v>0.8</v>
      </c>
      <c r="J32" s="22">
        <v>0.8</v>
      </c>
      <c r="K32" s="24">
        <f t="shared" si="7"/>
        <v>97.280000000000015</v>
      </c>
      <c r="L32" s="55">
        <v>4.47</v>
      </c>
      <c r="M32" s="22">
        <v>1.66</v>
      </c>
      <c r="N32" s="22">
        <v>0.95</v>
      </c>
      <c r="O32" s="22">
        <v>0</v>
      </c>
      <c r="P32" s="26">
        <v>4.8099999999999996</v>
      </c>
      <c r="Q32" s="27">
        <f t="shared" si="8"/>
        <v>11.89</v>
      </c>
      <c r="R32" s="23">
        <f t="shared" si="9"/>
        <v>89.714000000000013</v>
      </c>
      <c r="S32" s="56">
        <f t="shared" si="10"/>
        <v>109.17000000000002</v>
      </c>
      <c r="T32" s="57">
        <f t="shared" si="11"/>
        <v>94.827698000000012</v>
      </c>
      <c r="U32" s="29">
        <f t="shared" si="11"/>
        <v>115.39269000000002</v>
      </c>
    </row>
    <row r="33" spans="1:21" x14ac:dyDescent="0.25">
      <c r="A33" s="52">
        <v>6</v>
      </c>
      <c r="B33" s="53" t="s">
        <v>40</v>
      </c>
      <c r="C33" s="54">
        <v>152</v>
      </c>
      <c r="D33" s="21">
        <v>0.8</v>
      </c>
      <c r="E33" s="22">
        <v>0.8</v>
      </c>
      <c r="F33" s="22">
        <v>0.8</v>
      </c>
      <c r="G33" s="23">
        <f t="shared" si="6"/>
        <v>77.824000000000012</v>
      </c>
      <c r="H33" s="22">
        <v>1</v>
      </c>
      <c r="I33" s="22">
        <v>0.8</v>
      </c>
      <c r="J33" s="22">
        <v>0.8</v>
      </c>
      <c r="K33" s="24">
        <f t="shared" si="7"/>
        <v>97.280000000000015</v>
      </c>
      <c r="L33" s="55">
        <v>4.47</v>
      </c>
      <c r="M33" s="22">
        <v>1.66</v>
      </c>
      <c r="N33" s="22">
        <v>0.95</v>
      </c>
      <c r="O33" s="22">
        <v>0</v>
      </c>
      <c r="P33" s="26">
        <v>4.8099999999999996</v>
      </c>
      <c r="Q33" s="27">
        <f t="shared" si="8"/>
        <v>11.89</v>
      </c>
      <c r="R33" s="23">
        <f t="shared" si="9"/>
        <v>89.714000000000013</v>
      </c>
      <c r="S33" s="56">
        <f t="shared" si="10"/>
        <v>109.17000000000002</v>
      </c>
      <c r="T33" s="57">
        <f t="shared" si="11"/>
        <v>94.827698000000012</v>
      </c>
      <c r="U33" s="29">
        <f t="shared" si="11"/>
        <v>115.39269000000002</v>
      </c>
    </row>
    <row r="34" spans="1:21" x14ac:dyDescent="0.25">
      <c r="A34" s="52">
        <v>7</v>
      </c>
      <c r="B34" s="53" t="s">
        <v>41</v>
      </c>
      <c r="C34" s="54">
        <v>152</v>
      </c>
      <c r="D34" s="21">
        <v>0.8</v>
      </c>
      <c r="E34" s="22">
        <v>0.8</v>
      </c>
      <c r="F34" s="22">
        <v>0.8</v>
      </c>
      <c r="G34" s="23">
        <f t="shared" si="6"/>
        <v>77.824000000000012</v>
      </c>
      <c r="H34" s="22">
        <v>1</v>
      </c>
      <c r="I34" s="22">
        <v>0.8</v>
      </c>
      <c r="J34" s="22">
        <v>0.8</v>
      </c>
      <c r="K34" s="24">
        <f t="shared" si="7"/>
        <v>97.280000000000015</v>
      </c>
      <c r="L34" s="55">
        <v>4.47</v>
      </c>
      <c r="M34" s="22">
        <v>1.66</v>
      </c>
      <c r="N34" s="22">
        <v>0.95</v>
      </c>
      <c r="O34" s="22">
        <v>0</v>
      </c>
      <c r="P34" s="26">
        <v>4.8099999999999996</v>
      </c>
      <c r="Q34" s="27">
        <f t="shared" si="8"/>
        <v>11.89</v>
      </c>
      <c r="R34" s="23">
        <f t="shared" si="9"/>
        <v>89.714000000000013</v>
      </c>
      <c r="S34" s="56">
        <f t="shared" si="10"/>
        <v>109.17000000000002</v>
      </c>
      <c r="T34" s="57">
        <f t="shared" si="11"/>
        <v>94.827698000000012</v>
      </c>
      <c r="U34" s="29">
        <f t="shared" si="11"/>
        <v>115.39269000000002</v>
      </c>
    </row>
    <row r="35" spans="1:21" x14ac:dyDescent="0.25">
      <c r="A35" s="52">
        <v>8</v>
      </c>
      <c r="B35" s="53" t="s">
        <v>42</v>
      </c>
      <c r="C35" s="54">
        <v>152</v>
      </c>
      <c r="D35" s="21">
        <v>0.8</v>
      </c>
      <c r="E35" s="22">
        <v>0.8</v>
      </c>
      <c r="F35" s="22">
        <v>0.8</v>
      </c>
      <c r="G35" s="23">
        <f t="shared" si="6"/>
        <v>77.824000000000012</v>
      </c>
      <c r="H35" s="22">
        <v>1</v>
      </c>
      <c r="I35" s="22">
        <v>0.8</v>
      </c>
      <c r="J35" s="22">
        <v>0.8</v>
      </c>
      <c r="K35" s="24">
        <f t="shared" si="7"/>
        <v>97.280000000000015</v>
      </c>
      <c r="L35" s="55">
        <v>4.47</v>
      </c>
      <c r="M35" s="22">
        <v>1.66</v>
      </c>
      <c r="N35" s="22">
        <v>0.95</v>
      </c>
      <c r="O35" s="22">
        <v>0</v>
      </c>
      <c r="P35" s="26">
        <v>4.8099999999999996</v>
      </c>
      <c r="Q35" s="27">
        <f t="shared" si="8"/>
        <v>11.89</v>
      </c>
      <c r="R35" s="23">
        <f t="shared" si="9"/>
        <v>89.714000000000013</v>
      </c>
      <c r="S35" s="56">
        <f t="shared" si="10"/>
        <v>109.17000000000002</v>
      </c>
      <c r="T35" s="57">
        <f t="shared" si="11"/>
        <v>94.827698000000012</v>
      </c>
      <c r="U35" s="29">
        <f t="shared" si="11"/>
        <v>115.39269000000002</v>
      </c>
    </row>
    <row r="36" spans="1:21" x14ac:dyDescent="0.25">
      <c r="A36" s="52">
        <v>9</v>
      </c>
      <c r="B36" s="53" t="s">
        <v>43</v>
      </c>
      <c r="C36" s="54">
        <v>152</v>
      </c>
      <c r="D36" s="21">
        <v>0.8</v>
      </c>
      <c r="E36" s="22">
        <v>0.8</v>
      </c>
      <c r="F36" s="22">
        <v>0.8</v>
      </c>
      <c r="G36" s="23">
        <f t="shared" si="6"/>
        <v>77.824000000000012</v>
      </c>
      <c r="H36" s="22">
        <v>1</v>
      </c>
      <c r="I36" s="22">
        <v>0.8</v>
      </c>
      <c r="J36" s="22">
        <v>0.8</v>
      </c>
      <c r="K36" s="24">
        <f t="shared" si="7"/>
        <v>97.280000000000015</v>
      </c>
      <c r="L36" s="55">
        <v>4.47</v>
      </c>
      <c r="M36" s="22">
        <v>1.66</v>
      </c>
      <c r="N36" s="22">
        <v>0.95</v>
      </c>
      <c r="O36" s="22">
        <v>0</v>
      </c>
      <c r="P36" s="26">
        <v>4.8099999999999996</v>
      </c>
      <c r="Q36" s="27">
        <f t="shared" si="8"/>
        <v>11.89</v>
      </c>
      <c r="R36" s="23">
        <f t="shared" si="9"/>
        <v>89.714000000000013</v>
      </c>
      <c r="S36" s="56">
        <f t="shared" si="10"/>
        <v>109.17000000000002</v>
      </c>
      <c r="T36" s="57">
        <f t="shared" si="11"/>
        <v>94.827698000000012</v>
      </c>
      <c r="U36" s="29">
        <f t="shared" si="11"/>
        <v>115.39269000000002</v>
      </c>
    </row>
    <row r="37" spans="1:21" x14ac:dyDescent="0.25">
      <c r="A37" s="52">
        <v>10</v>
      </c>
      <c r="B37" s="53" t="s">
        <v>44</v>
      </c>
      <c r="C37" s="54">
        <v>152</v>
      </c>
      <c r="D37" s="21">
        <v>0.8</v>
      </c>
      <c r="E37" s="22">
        <v>0.8</v>
      </c>
      <c r="F37" s="22">
        <v>0.8</v>
      </c>
      <c r="G37" s="23">
        <f t="shared" si="6"/>
        <v>77.824000000000012</v>
      </c>
      <c r="H37" s="22">
        <v>1</v>
      </c>
      <c r="I37" s="22">
        <v>0.8</v>
      </c>
      <c r="J37" s="22">
        <v>0.8</v>
      </c>
      <c r="K37" s="24">
        <f t="shared" si="7"/>
        <v>97.280000000000015</v>
      </c>
      <c r="L37" s="55">
        <v>4.47</v>
      </c>
      <c r="M37" s="22">
        <v>1.66</v>
      </c>
      <c r="N37" s="22">
        <v>0.95</v>
      </c>
      <c r="O37" s="22">
        <v>0</v>
      </c>
      <c r="P37" s="26">
        <v>4.8099999999999996</v>
      </c>
      <c r="Q37" s="27">
        <f t="shared" si="8"/>
        <v>11.89</v>
      </c>
      <c r="R37" s="23">
        <f t="shared" si="9"/>
        <v>89.714000000000013</v>
      </c>
      <c r="S37" s="56">
        <f t="shared" si="10"/>
        <v>109.17000000000002</v>
      </c>
      <c r="T37" s="57">
        <f t="shared" si="11"/>
        <v>94.827698000000012</v>
      </c>
      <c r="U37" s="29">
        <f t="shared" si="11"/>
        <v>115.39269000000002</v>
      </c>
    </row>
    <row r="38" spans="1:21" ht="13.8" thickBot="1" x14ac:dyDescent="0.3">
      <c r="A38" s="58">
        <v>11</v>
      </c>
      <c r="B38" s="59" t="s">
        <v>45</v>
      </c>
      <c r="C38" s="60">
        <v>152</v>
      </c>
      <c r="D38" s="33">
        <v>0.8</v>
      </c>
      <c r="E38" s="34">
        <v>0.8</v>
      </c>
      <c r="F38" s="34">
        <v>0.8</v>
      </c>
      <c r="G38" s="35">
        <f t="shared" si="6"/>
        <v>77.824000000000012</v>
      </c>
      <c r="H38" s="34">
        <v>1</v>
      </c>
      <c r="I38" s="34">
        <v>0.8</v>
      </c>
      <c r="J38" s="34">
        <v>0.8</v>
      </c>
      <c r="K38" s="36">
        <f t="shared" si="7"/>
        <v>97.280000000000015</v>
      </c>
      <c r="L38" s="61">
        <v>4.47</v>
      </c>
      <c r="M38" s="34">
        <v>1.66</v>
      </c>
      <c r="N38" s="34">
        <v>0.95</v>
      </c>
      <c r="O38" s="34">
        <v>0</v>
      </c>
      <c r="P38" s="38">
        <v>4.8099999999999996</v>
      </c>
      <c r="Q38" s="39">
        <f t="shared" si="8"/>
        <v>11.89</v>
      </c>
      <c r="R38" s="35">
        <f t="shared" si="9"/>
        <v>89.714000000000013</v>
      </c>
      <c r="S38" s="62">
        <f t="shared" si="10"/>
        <v>109.17000000000002</v>
      </c>
      <c r="T38" s="63">
        <f t="shared" si="11"/>
        <v>94.827698000000012</v>
      </c>
      <c r="U38" s="41">
        <f t="shared" si="11"/>
        <v>115.39269000000002</v>
      </c>
    </row>
    <row r="40" spans="1:21" ht="14.4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ht="14.25" hidden="1" customHeight="1" x14ac:dyDescent="0.3">
      <c r="A41" s="155" t="s">
        <v>46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</row>
    <row r="42" spans="1:21" hidden="1" x14ac:dyDescent="0.25"/>
    <row r="43" spans="1:21" ht="55.5" hidden="1" customHeight="1" thickBot="1" x14ac:dyDescent="0.3">
      <c r="A43" s="159" t="s">
        <v>8</v>
      </c>
      <c r="B43" s="162" t="s">
        <v>9</v>
      </c>
      <c r="C43" s="156" t="s">
        <v>10</v>
      </c>
      <c r="D43" s="162"/>
      <c r="E43" s="162"/>
      <c r="F43" s="162"/>
      <c r="G43" s="162"/>
      <c r="H43" s="162"/>
      <c r="I43" s="162"/>
      <c r="J43" s="162"/>
      <c r="K43" s="163"/>
      <c r="L43" s="164" t="s">
        <v>11</v>
      </c>
      <c r="M43" s="165"/>
      <c r="N43" s="165"/>
      <c r="O43" s="165"/>
      <c r="P43" s="165"/>
      <c r="Q43" s="166"/>
      <c r="R43" s="167" t="s">
        <v>12</v>
      </c>
      <c r="S43" s="185"/>
      <c r="T43" s="138" t="s">
        <v>13</v>
      </c>
      <c r="U43" s="139"/>
    </row>
    <row r="44" spans="1:21" ht="63.75" hidden="1" customHeight="1" x14ac:dyDescent="0.25">
      <c r="A44" s="160"/>
      <c r="B44" s="183"/>
      <c r="C44" s="178" t="s">
        <v>14</v>
      </c>
      <c r="D44" s="180" t="s">
        <v>15</v>
      </c>
      <c r="E44" s="180"/>
      <c r="F44" s="180"/>
      <c r="G44" s="181" t="s">
        <v>16</v>
      </c>
      <c r="H44" s="180" t="s">
        <v>17</v>
      </c>
      <c r="I44" s="180"/>
      <c r="J44" s="180"/>
      <c r="K44" s="148" t="s">
        <v>18</v>
      </c>
      <c r="L44" s="150" t="s">
        <v>19</v>
      </c>
      <c r="M44" s="152" t="s">
        <v>20</v>
      </c>
      <c r="N44" s="152" t="s">
        <v>21</v>
      </c>
      <c r="O44" s="152" t="s">
        <v>22</v>
      </c>
      <c r="P44" s="169" t="s">
        <v>23</v>
      </c>
      <c r="Q44" s="172" t="s">
        <v>24</v>
      </c>
      <c r="R44" s="168"/>
      <c r="S44" s="186"/>
      <c r="T44" s="140"/>
      <c r="U44" s="141"/>
    </row>
    <row r="45" spans="1:21" hidden="1" x14ac:dyDescent="0.25">
      <c r="A45" s="160"/>
      <c r="B45" s="183"/>
      <c r="C45" s="178"/>
      <c r="D45" s="136" t="s">
        <v>25</v>
      </c>
      <c r="E45" s="136" t="s">
        <v>26</v>
      </c>
      <c r="F45" s="136" t="s">
        <v>27</v>
      </c>
      <c r="G45" s="146"/>
      <c r="H45" s="136" t="s">
        <v>25</v>
      </c>
      <c r="I45" s="136" t="s">
        <v>26</v>
      </c>
      <c r="J45" s="136" t="s">
        <v>27</v>
      </c>
      <c r="K45" s="148"/>
      <c r="L45" s="140"/>
      <c r="M45" s="153"/>
      <c r="N45" s="153"/>
      <c r="O45" s="153"/>
      <c r="P45" s="170"/>
      <c r="Q45" s="148"/>
      <c r="R45" s="168"/>
      <c r="S45" s="186"/>
      <c r="T45" s="140"/>
      <c r="U45" s="141"/>
    </row>
    <row r="46" spans="1:21" ht="39" hidden="1" customHeight="1" thickBot="1" x14ac:dyDescent="0.3">
      <c r="A46" s="161"/>
      <c r="B46" s="184"/>
      <c r="C46" s="179"/>
      <c r="D46" s="137"/>
      <c r="E46" s="137"/>
      <c r="F46" s="137"/>
      <c r="G46" s="147"/>
      <c r="H46" s="137"/>
      <c r="I46" s="137"/>
      <c r="J46" s="137"/>
      <c r="K46" s="149"/>
      <c r="L46" s="151"/>
      <c r="M46" s="154"/>
      <c r="N46" s="154"/>
      <c r="O46" s="154"/>
      <c r="P46" s="171"/>
      <c r="Q46" s="149"/>
      <c r="R46" s="64" t="s">
        <v>15</v>
      </c>
      <c r="S46" s="65" t="s">
        <v>28</v>
      </c>
      <c r="T46" s="66" t="s">
        <v>15</v>
      </c>
      <c r="U46" s="5" t="s">
        <v>28</v>
      </c>
    </row>
    <row r="47" spans="1:21" ht="13.8" hidden="1" thickBot="1" x14ac:dyDescent="0.3">
      <c r="A47" s="67">
        <v>1</v>
      </c>
      <c r="B47" s="68" t="s">
        <v>47</v>
      </c>
      <c r="C47" s="69">
        <v>139</v>
      </c>
      <c r="D47" s="70">
        <v>0.8</v>
      </c>
      <c r="E47" s="70">
        <v>0.9</v>
      </c>
      <c r="F47" s="70">
        <v>0.8</v>
      </c>
      <c r="G47" s="71">
        <f>C47*D47*E47*F47</f>
        <v>80.064000000000007</v>
      </c>
      <c r="H47" s="70">
        <v>1</v>
      </c>
      <c r="I47" s="70">
        <v>0.9</v>
      </c>
      <c r="J47" s="70">
        <v>0.8</v>
      </c>
      <c r="K47" s="72">
        <f>C47*H47*I47*J47</f>
        <v>100.08000000000001</v>
      </c>
      <c r="L47" s="73">
        <v>4</v>
      </c>
      <c r="M47" s="70">
        <v>0.93</v>
      </c>
      <c r="N47" s="70">
        <v>0.96</v>
      </c>
      <c r="O47" s="70">
        <v>5.73</v>
      </c>
      <c r="P47" s="70">
        <v>4.55</v>
      </c>
      <c r="Q47" s="74">
        <f>L47+M47+N47+O47+P47</f>
        <v>16.170000000000002</v>
      </c>
      <c r="R47" s="75">
        <f>G47+Q47</f>
        <v>96.234000000000009</v>
      </c>
      <c r="S47" s="74">
        <f>K47+Q47</f>
        <v>116.25000000000001</v>
      </c>
      <c r="T47" s="76">
        <f>81*1.057</f>
        <v>85.61699999999999</v>
      </c>
      <c r="U47" s="77">
        <f>98*1.057</f>
        <v>103.586</v>
      </c>
    </row>
    <row r="48" spans="1:21" hidden="1" x14ac:dyDescent="0.25"/>
    <row r="49" spans="1:22" hidden="1" x14ac:dyDescent="0.25"/>
    <row r="50" spans="1:22" ht="15.6" x14ac:dyDescent="0.3">
      <c r="A50" s="155" t="s">
        <v>48</v>
      </c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</row>
    <row r="51" spans="1:22" ht="13.8" thickBot="1" x14ac:dyDescent="0.3"/>
    <row r="52" spans="1:22" ht="54.75" customHeight="1" thickBot="1" x14ac:dyDescent="0.3">
      <c r="A52" s="156" t="s">
        <v>8</v>
      </c>
      <c r="B52" s="159" t="s">
        <v>9</v>
      </c>
      <c r="C52" s="156" t="s">
        <v>10</v>
      </c>
      <c r="D52" s="162"/>
      <c r="E52" s="162"/>
      <c r="F52" s="162"/>
      <c r="G52" s="162"/>
      <c r="H52" s="162"/>
      <c r="I52" s="162"/>
      <c r="J52" s="162"/>
      <c r="K52" s="163"/>
      <c r="L52" s="164" t="s">
        <v>11</v>
      </c>
      <c r="M52" s="165"/>
      <c r="N52" s="165"/>
      <c r="O52" s="165"/>
      <c r="P52" s="165"/>
      <c r="Q52" s="166"/>
      <c r="R52" s="167" t="s">
        <v>12</v>
      </c>
      <c r="S52" s="139"/>
      <c r="T52" s="138" t="s">
        <v>13</v>
      </c>
      <c r="U52" s="139"/>
    </row>
    <row r="53" spans="1:22" ht="63.75" customHeight="1" x14ac:dyDescent="0.25">
      <c r="A53" s="157"/>
      <c r="B53" s="160"/>
      <c r="C53" s="142" t="s">
        <v>14</v>
      </c>
      <c r="D53" s="145" t="s">
        <v>15</v>
      </c>
      <c r="E53" s="145"/>
      <c r="F53" s="145"/>
      <c r="G53" s="146" t="s">
        <v>16</v>
      </c>
      <c r="H53" s="145" t="s">
        <v>17</v>
      </c>
      <c r="I53" s="145"/>
      <c r="J53" s="145"/>
      <c r="K53" s="148" t="s">
        <v>18</v>
      </c>
      <c r="L53" s="150" t="s">
        <v>19</v>
      </c>
      <c r="M53" s="152" t="s">
        <v>20</v>
      </c>
      <c r="N53" s="152" t="s">
        <v>21</v>
      </c>
      <c r="O53" s="152" t="s">
        <v>22</v>
      </c>
      <c r="P53" s="169" t="s">
        <v>23</v>
      </c>
      <c r="Q53" s="172" t="s">
        <v>24</v>
      </c>
      <c r="R53" s="168"/>
      <c r="S53" s="141"/>
      <c r="T53" s="140"/>
      <c r="U53" s="141"/>
    </row>
    <row r="54" spans="1:22" x14ac:dyDescent="0.25">
      <c r="A54" s="157"/>
      <c r="B54" s="160"/>
      <c r="C54" s="143"/>
      <c r="D54" s="136" t="s">
        <v>25</v>
      </c>
      <c r="E54" s="136" t="s">
        <v>26</v>
      </c>
      <c r="F54" s="136" t="s">
        <v>27</v>
      </c>
      <c r="G54" s="146"/>
      <c r="H54" s="136" t="s">
        <v>25</v>
      </c>
      <c r="I54" s="136" t="s">
        <v>26</v>
      </c>
      <c r="J54" s="136" t="s">
        <v>27</v>
      </c>
      <c r="K54" s="148"/>
      <c r="L54" s="140"/>
      <c r="M54" s="153"/>
      <c r="N54" s="153"/>
      <c r="O54" s="153"/>
      <c r="P54" s="170"/>
      <c r="Q54" s="148"/>
      <c r="R54" s="168"/>
      <c r="S54" s="141"/>
      <c r="T54" s="140"/>
      <c r="U54" s="141"/>
    </row>
    <row r="55" spans="1:22" ht="43.5" customHeight="1" thickBot="1" x14ac:dyDescent="0.3">
      <c r="A55" s="158"/>
      <c r="B55" s="161"/>
      <c r="C55" s="144"/>
      <c r="D55" s="137"/>
      <c r="E55" s="137"/>
      <c r="F55" s="137"/>
      <c r="G55" s="147"/>
      <c r="H55" s="137"/>
      <c r="I55" s="137"/>
      <c r="J55" s="137"/>
      <c r="K55" s="149"/>
      <c r="L55" s="151"/>
      <c r="M55" s="154"/>
      <c r="N55" s="154"/>
      <c r="O55" s="154"/>
      <c r="P55" s="171"/>
      <c r="Q55" s="149"/>
      <c r="R55" s="64" t="s">
        <v>15</v>
      </c>
      <c r="S55" s="78" t="s">
        <v>28</v>
      </c>
      <c r="T55" s="79" t="s">
        <v>15</v>
      </c>
      <c r="U55" s="44" t="s">
        <v>28</v>
      </c>
    </row>
    <row r="56" spans="1:22" ht="20.25" customHeight="1" thickBot="1" x14ac:dyDescent="0.3">
      <c r="A56" s="80">
        <v>1</v>
      </c>
      <c r="B56" s="81" t="s">
        <v>47</v>
      </c>
      <c r="C56" s="82">
        <v>152</v>
      </c>
      <c r="D56" s="83">
        <v>0.8</v>
      </c>
      <c r="E56" s="83">
        <v>0.9</v>
      </c>
      <c r="F56" s="83">
        <v>0.8</v>
      </c>
      <c r="G56" s="71">
        <f>C56*D56*E56*F56</f>
        <v>87.552000000000021</v>
      </c>
      <c r="H56" s="70">
        <v>1</v>
      </c>
      <c r="I56" s="70">
        <v>0.9</v>
      </c>
      <c r="J56" s="70">
        <v>0.8</v>
      </c>
      <c r="K56" s="72">
        <f>C56*H56*I56*J56</f>
        <v>109.44000000000001</v>
      </c>
      <c r="L56" s="84">
        <v>4.47</v>
      </c>
      <c r="M56" s="85">
        <v>1.66</v>
      </c>
      <c r="N56" s="85">
        <v>0.95</v>
      </c>
      <c r="O56" s="85">
        <v>0</v>
      </c>
      <c r="P56" s="85">
        <v>4.8099999999999996</v>
      </c>
      <c r="Q56" s="86">
        <f>L56+M56+N56+O56+P56</f>
        <v>11.89</v>
      </c>
      <c r="R56" s="87">
        <f>G56+Q56</f>
        <v>99.442000000000021</v>
      </c>
      <c r="S56" s="88">
        <f>K56+Q56</f>
        <v>121.33000000000001</v>
      </c>
      <c r="T56" s="89"/>
      <c r="U56" s="90"/>
      <c r="V56" s="91"/>
    </row>
    <row r="57" spans="1:22" ht="16.5" customHeight="1" thickBot="1" x14ac:dyDescent="0.3">
      <c r="A57" s="92">
        <v>2</v>
      </c>
      <c r="B57" s="93" t="s">
        <v>49</v>
      </c>
      <c r="C57" s="94">
        <v>152</v>
      </c>
      <c r="D57" s="95">
        <v>0.8</v>
      </c>
      <c r="E57" s="95">
        <v>0.9</v>
      </c>
      <c r="F57" s="95">
        <v>0.8</v>
      </c>
      <c r="G57" s="96">
        <f>C57*D57*E57*F57</f>
        <v>87.552000000000021</v>
      </c>
      <c r="H57" s="95">
        <v>1</v>
      </c>
      <c r="I57" s="95">
        <v>0.9</v>
      </c>
      <c r="J57" s="95">
        <v>0.8</v>
      </c>
      <c r="K57" s="88">
        <f>C57*H57*I57*J57</f>
        <v>109.44000000000001</v>
      </c>
      <c r="L57" s="97">
        <v>4.47</v>
      </c>
      <c r="M57" s="95">
        <v>1.66</v>
      </c>
      <c r="N57" s="95">
        <v>0.95</v>
      </c>
      <c r="O57" s="95">
        <v>0</v>
      </c>
      <c r="P57" s="95">
        <v>4.8099999999999996</v>
      </c>
      <c r="Q57" s="86">
        <f>L57+M57+N57+O57+P57</f>
        <v>11.89</v>
      </c>
      <c r="R57" s="87">
        <f>G57+Q57</f>
        <v>99.442000000000021</v>
      </c>
      <c r="S57" s="88">
        <f>K57+Q57</f>
        <v>121.33000000000001</v>
      </c>
      <c r="T57" s="76">
        <f>77*1.057</f>
        <v>81.388999999999996</v>
      </c>
      <c r="U57" s="77">
        <f>94*1.057</f>
        <v>99.35799999999999</v>
      </c>
    </row>
    <row r="58" spans="1:22" x14ac:dyDescent="0.25">
      <c r="T58" s="98"/>
      <c r="U58" s="98"/>
    </row>
    <row r="59" spans="1:22" x14ac:dyDescent="0.25">
      <c r="T59" s="98"/>
      <c r="U59" s="98"/>
    </row>
    <row r="60" spans="1:22" ht="23.25" customHeight="1" x14ac:dyDescent="0.25">
      <c r="A60" s="177" t="s">
        <v>50</v>
      </c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98"/>
      <c r="U60" s="98"/>
    </row>
    <row r="61" spans="1:22" ht="13.8" thickBot="1" x14ac:dyDescent="0.3">
      <c r="T61" s="98"/>
      <c r="U61" s="98"/>
    </row>
    <row r="62" spans="1:22" ht="54" customHeight="1" thickBot="1" x14ac:dyDescent="0.3">
      <c r="A62" s="156" t="s">
        <v>8</v>
      </c>
      <c r="B62" s="159" t="s">
        <v>9</v>
      </c>
      <c r="C62" s="156" t="s">
        <v>10</v>
      </c>
      <c r="D62" s="162"/>
      <c r="E62" s="162"/>
      <c r="F62" s="162"/>
      <c r="G62" s="162"/>
      <c r="H62" s="162"/>
      <c r="I62" s="162"/>
      <c r="J62" s="162"/>
      <c r="K62" s="163"/>
      <c r="L62" s="164" t="s">
        <v>11</v>
      </c>
      <c r="M62" s="165"/>
      <c r="N62" s="165"/>
      <c r="O62" s="165"/>
      <c r="P62" s="165"/>
      <c r="Q62" s="166"/>
      <c r="R62" s="167" t="s">
        <v>12</v>
      </c>
      <c r="S62" s="139"/>
      <c r="T62" s="138" t="s">
        <v>13</v>
      </c>
      <c r="U62" s="139"/>
    </row>
    <row r="63" spans="1:22" ht="63.75" customHeight="1" x14ac:dyDescent="0.25">
      <c r="A63" s="157"/>
      <c r="B63" s="160"/>
      <c r="C63" s="142" t="s">
        <v>14</v>
      </c>
      <c r="D63" s="145" t="s">
        <v>15</v>
      </c>
      <c r="E63" s="145"/>
      <c r="F63" s="145"/>
      <c r="G63" s="146" t="s">
        <v>16</v>
      </c>
      <c r="H63" s="145" t="s">
        <v>17</v>
      </c>
      <c r="I63" s="145"/>
      <c r="J63" s="145"/>
      <c r="K63" s="148" t="s">
        <v>18</v>
      </c>
      <c r="L63" s="150" t="s">
        <v>19</v>
      </c>
      <c r="M63" s="152" t="s">
        <v>20</v>
      </c>
      <c r="N63" s="152" t="s">
        <v>21</v>
      </c>
      <c r="O63" s="152" t="s">
        <v>22</v>
      </c>
      <c r="P63" s="169" t="s">
        <v>23</v>
      </c>
      <c r="Q63" s="172" t="s">
        <v>24</v>
      </c>
      <c r="R63" s="168"/>
      <c r="S63" s="141"/>
      <c r="T63" s="140"/>
      <c r="U63" s="141"/>
    </row>
    <row r="64" spans="1:22" x14ac:dyDescent="0.25">
      <c r="A64" s="157"/>
      <c r="B64" s="160"/>
      <c r="C64" s="143"/>
      <c r="D64" s="136" t="s">
        <v>25</v>
      </c>
      <c r="E64" s="136" t="s">
        <v>26</v>
      </c>
      <c r="F64" s="136" t="s">
        <v>27</v>
      </c>
      <c r="G64" s="146"/>
      <c r="H64" s="136" t="s">
        <v>25</v>
      </c>
      <c r="I64" s="136" t="s">
        <v>26</v>
      </c>
      <c r="J64" s="136" t="s">
        <v>27</v>
      </c>
      <c r="K64" s="148"/>
      <c r="L64" s="140"/>
      <c r="M64" s="153"/>
      <c r="N64" s="153"/>
      <c r="O64" s="153"/>
      <c r="P64" s="170"/>
      <c r="Q64" s="148"/>
      <c r="R64" s="168"/>
      <c r="S64" s="141"/>
      <c r="T64" s="140"/>
      <c r="U64" s="141"/>
    </row>
    <row r="65" spans="1:21" ht="40.5" customHeight="1" thickBot="1" x14ac:dyDescent="0.3">
      <c r="A65" s="158"/>
      <c r="B65" s="161"/>
      <c r="C65" s="144"/>
      <c r="D65" s="137"/>
      <c r="E65" s="137"/>
      <c r="F65" s="137"/>
      <c r="G65" s="147"/>
      <c r="H65" s="137"/>
      <c r="I65" s="137"/>
      <c r="J65" s="137"/>
      <c r="K65" s="149"/>
      <c r="L65" s="151"/>
      <c r="M65" s="154"/>
      <c r="N65" s="154"/>
      <c r="O65" s="154"/>
      <c r="P65" s="171"/>
      <c r="Q65" s="149"/>
      <c r="R65" s="99" t="s">
        <v>15</v>
      </c>
      <c r="S65" s="100" t="s">
        <v>28</v>
      </c>
      <c r="T65" s="79" t="s">
        <v>15</v>
      </c>
      <c r="U65" s="44" t="s">
        <v>28</v>
      </c>
    </row>
    <row r="66" spans="1:21" ht="13.8" thickBot="1" x14ac:dyDescent="0.3">
      <c r="A66" s="67">
        <v>1</v>
      </c>
      <c r="B66" s="101" t="s">
        <v>35</v>
      </c>
      <c r="C66" s="102">
        <v>152</v>
      </c>
      <c r="D66" s="103">
        <v>0.8</v>
      </c>
      <c r="E66" s="103">
        <v>1</v>
      </c>
      <c r="F66" s="103">
        <v>0.8</v>
      </c>
      <c r="G66" s="104">
        <f>C66*D66*E66*F66</f>
        <v>97.280000000000015</v>
      </c>
      <c r="H66" s="103">
        <v>1</v>
      </c>
      <c r="I66" s="103">
        <v>1</v>
      </c>
      <c r="J66" s="103">
        <v>0.8</v>
      </c>
      <c r="K66" s="105">
        <f>C66*H66*I66*J66</f>
        <v>121.60000000000001</v>
      </c>
      <c r="L66" s="97">
        <v>4.47</v>
      </c>
      <c r="M66" s="95">
        <v>1.66</v>
      </c>
      <c r="N66" s="95">
        <v>0.95</v>
      </c>
      <c r="O66" s="103">
        <v>0</v>
      </c>
      <c r="P66" s="103">
        <v>4.8099999999999996</v>
      </c>
      <c r="Q66" s="106">
        <f>L66+M66+N66+O66+P66</f>
        <v>11.89</v>
      </c>
      <c r="R66" s="107">
        <f>G66+Q66</f>
        <v>109.17000000000002</v>
      </c>
      <c r="S66" s="106">
        <f>K66+Q66</f>
        <v>133.49</v>
      </c>
      <c r="T66" s="76">
        <f>85*1.057</f>
        <v>89.844999999999999</v>
      </c>
      <c r="U66" s="77">
        <f>S66*1.057</f>
        <v>141.09893</v>
      </c>
    </row>
    <row r="67" spans="1:21" x14ac:dyDescent="0.25">
      <c r="A67" s="108"/>
      <c r="B67" s="109"/>
      <c r="C67" s="110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98"/>
      <c r="U67" s="98"/>
    </row>
    <row r="68" spans="1:21" x14ac:dyDescent="0.25">
      <c r="A68" s="108"/>
      <c r="B68" s="109"/>
      <c r="C68" s="110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98"/>
      <c r="U68" s="98"/>
    </row>
    <row r="69" spans="1:21" ht="15.6" x14ac:dyDescent="0.3">
      <c r="A69" s="155" t="s">
        <v>51</v>
      </c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98"/>
      <c r="U69" s="98"/>
    </row>
    <row r="70" spans="1:21" ht="13.8" thickBot="1" x14ac:dyDescent="0.3">
      <c r="T70" s="98"/>
      <c r="U70" s="98"/>
    </row>
    <row r="71" spans="1:21" ht="54.75" customHeight="1" thickBot="1" x14ac:dyDescent="0.3">
      <c r="A71" s="156" t="s">
        <v>8</v>
      </c>
      <c r="B71" s="159" t="s">
        <v>9</v>
      </c>
      <c r="C71" s="156" t="s">
        <v>10</v>
      </c>
      <c r="D71" s="162"/>
      <c r="E71" s="162"/>
      <c r="F71" s="162"/>
      <c r="G71" s="162"/>
      <c r="H71" s="162"/>
      <c r="I71" s="162"/>
      <c r="J71" s="162"/>
      <c r="K71" s="163"/>
      <c r="L71" s="164" t="s">
        <v>11</v>
      </c>
      <c r="M71" s="165"/>
      <c r="N71" s="165"/>
      <c r="O71" s="165"/>
      <c r="P71" s="165"/>
      <c r="Q71" s="166"/>
      <c r="R71" s="167" t="s">
        <v>12</v>
      </c>
      <c r="S71" s="139"/>
      <c r="T71" s="138" t="s">
        <v>13</v>
      </c>
      <c r="U71" s="139"/>
    </row>
    <row r="72" spans="1:21" ht="63.75" customHeight="1" x14ac:dyDescent="0.25">
      <c r="A72" s="157"/>
      <c r="B72" s="160"/>
      <c r="C72" s="142" t="s">
        <v>14</v>
      </c>
      <c r="D72" s="145" t="s">
        <v>15</v>
      </c>
      <c r="E72" s="145"/>
      <c r="F72" s="145"/>
      <c r="G72" s="146" t="s">
        <v>16</v>
      </c>
      <c r="H72" s="145" t="s">
        <v>17</v>
      </c>
      <c r="I72" s="145"/>
      <c r="J72" s="145"/>
      <c r="K72" s="148" t="s">
        <v>18</v>
      </c>
      <c r="L72" s="150" t="s">
        <v>19</v>
      </c>
      <c r="M72" s="152" t="s">
        <v>20</v>
      </c>
      <c r="N72" s="152" t="s">
        <v>21</v>
      </c>
      <c r="O72" s="152" t="s">
        <v>22</v>
      </c>
      <c r="P72" s="169" t="s">
        <v>23</v>
      </c>
      <c r="Q72" s="172" t="s">
        <v>24</v>
      </c>
      <c r="R72" s="168"/>
      <c r="S72" s="141"/>
      <c r="T72" s="140"/>
      <c r="U72" s="141"/>
    </row>
    <row r="73" spans="1:21" x14ac:dyDescent="0.25">
      <c r="A73" s="157"/>
      <c r="B73" s="160"/>
      <c r="C73" s="143"/>
      <c r="D73" s="136" t="s">
        <v>25</v>
      </c>
      <c r="E73" s="136" t="s">
        <v>26</v>
      </c>
      <c r="F73" s="136" t="s">
        <v>27</v>
      </c>
      <c r="G73" s="146"/>
      <c r="H73" s="136" t="s">
        <v>25</v>
      </c>
      <c r="I73" s="136" t="s">
        <v>26</v>
      </c>
      <c r="J73" s="136" t="s">
        <v>27</v>
      </c>
      <c r="K73" s="148"/>
      <c r="L73" s="140"/>
      <c r="M73" s="153"/>
      <c r="N73" s="153"/>
      <c r="O73" s="153"/>
      <c r="P73" s="170"/>
      <c r="Q73" s="148"/>
      <c r="R73" s="168"/>
      <c r="S73" s="141"/>
      <c r="T73" s="140"/>
      <c r="U73" s="141"/>
    </row>
    <row r="74" spans="1:21" ht="41.25" customHeight="1" thickBot="1" x14ac:dyDescent="0.3">
      <c r="A74" s="158"/>
      <c r="B74" s="161"/>
      <c r="C74" s="144"/>
      <c r="D74" s="137"/>
      <c r="E74" s="137"/>
      <c r="F74" s="137"/>
      <c r="G74" s="147"/>
      <c r="H74" s="137"/>
      <c r="I74" s="137"/>
      <c r="J74" s="137"/>
      <c r="K74" s="149"/>
      <c r="L74" s="151"/>
      <c r="M74" s="154"/>
      <c r="N74" s="154"/>
      <c r="O74" s="154"/>
      <c r="P74" s="171"/>
      <c r="Q74" s="149"/>
      <c r="R74" s="64" t="s">
        <v>15</v>
      </c>
      <c r="S74" s="78" t="s">
        <v>28</v>
      </c>
      <c r="T74" s="66" t="s">
        <v>15</v>
      </c>
      <c r="U74" s="5" t="s">
        <v>28</v>
      </c>
    </row>
    <row r="75" spans="1:21" x14ac:dyDescent="0.25">
      <c r="A75" s="112">
        <v>1</v>
      </c>
      <c r="B75" s="113" t="s">
        <v>52</v>
      </c>
      <c r="C75" s="114">
        <v>152</v>
      </c>
      <c r="D75" s="10">
        <v>0.8</v>
      </c>
      <c r="E75" s="10">
        <v>0.8</v>
      </c>
      <c r="F75" s="10">
        <v>0.9</v>
      </c>
      <c r="G75" s="11">
        <f>C75*D75*E75*F75</f>
        <v>87.552000000000021</v>
      </c>
      <c r="H75" s="10">
        <v>1</v>
      </c>
      <c r="I75" s="10">
        <v>0.8</v>
      </c>
      <c r="J75" s="10">
        <v>0.9</v>
      </c>
      <c r="K75" s="12">
        <f>C75*H75*I75*J75</f>
        <v>109.44000000000001</v>
      </c>
      <c r="L75" s="48">
        <v>4.47</v>
      </c>
      <c r="M75" s="10">
        <v>0.88</v>
      </c>
      <c r="N75" s="10">
        <v>0.95</v>
      </c>
      <c r="O75" s="10">
        <v>5.73</v>
      </c>
      <c r="P75" s="14">
        <v>4.8099999999999996</v>
      </c>
      <c r="Q75" s="115">
        <f>L75+M75+N75+O75+P75</f>
        <v>16.84</v>
      </c>
      <c r="R75" s="15">
        <f>G75+Q75</f>
        <v>104.39200000000002</v>
      </c>
      <c r="S75" s="12">
        <f>K75+Q75</f>
        <v>126.28000000000002</v>
      </c>
      <c r="T75" s="116">
        <f>81*1.057</f>
        <v>85.61699999999999</v>
      </c>
      <c r="U75" s="17">
        <f>98*1.057</f>
        <v>103.586</v>
      </c>
    </row>
    <row r="76" spans="1:21" ht="13.8" thickBot="1" x14ac:dyDescent="0.3">
      <c r="A76" s="117">
        <v>2</v>
      </c>
      <c r="B76" s="118" t="s">
        <v>53</v>
      </c>
      <c r="C76" s="102">
        <v>152</v>
      </c>
      <c r="D76" s="103">
        <v>0.8</v>
      </c>
      <c r="E76" s="103">
        <v>0.8</v>
      </c>
      <c r="F76" s="103">
        <v>0.9</v>
      </c>
      <c r="G76" s="104">
        <f>C76*D76*E76*F76</f>
        <v>87.552000000000021</v>
      </c>
      <c r="H76" s="103">
        <v>1</v>
      </c>
      <c r="I76" s="103">
        <v>0.8</v>
      </c>
      <c r="J76" s="103">
        <v>0.9</v>
      </c>
      <c r="K76" s="105">
        <f>C76*H76*I76*J76</f>
        <v>109.44000000000001</v>
      </c>
      <c r="L76" s="119">
        <v>4.47</v>
      </c>
      <c r="M76" s="103">
        <v>0.88</v>
      </c>
      <c r="N76" s="103">
        <v>0.95</v>
      </c>
      <c r="O76" s="103">
        <v>5.73</v>
      </c>
      <c r="P76" s="120">
        <v>4.8099999999999996</v>
      </c>
      <c r="Q76" s="121">
        <f>L76+M76+N76+O76+P76</f>
        <v>16.84</v>
      </c>
      <c r="R76" s="107">
        <f>G76+Q76</f>
        <v>104.39200000000002</v>
      </c>
      <c r="S76" s="105">
        <f>K76+Q76</f>
        <v>126.28000000000002</v>
      </c>
      <c r="T76" s="122">
        <f>81*1.057</f>
        <v>85.61699999999999</v>
      </c>
      <c r="U76" s="41">
        <f>98*1.057</f>
        <v>103.586</v>
      </c>
    </row>
    <row r="79" spans="1:21" ht="15.6" x14ac:dyDescent="0.3">
      <c r="A79" s="155" t="s">
        <v>54</v>
      </c>
      <c r="B79" s="155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</row>
    <row r="80" spans="1:21" ht="13.8" thickBot="1" x14ac:dyDescent="0.3"/>
    <row r="81" spans="1:21" ht="56.25" customHeight="1" thickBot="1" x14ac:dyDescent="0.3">
      <c r="A81" s="156" t="s">
        <v>8</v>
      </c>
      <c r="B81" s="159" t="s">
        <v>9</v>
      </c>
      <c r="C81" s="156" t="s">
        <v>10</v>
      </c>
      <c r="D81" s="162"/>
      <c r="E81" s="162"/>
      <c r="F81" s="162"/>
      <c r="G81" s="162"/>
      <c r="H81" s="162"/>
      <c r="I81" s="162"/>
      <c r="J81" s="162"/>
      <c r="K81" s="163"/>
      <c r="L81" s="164" t="s">
        <v>11</v>
      </c>
      <c r="M81" s="165"/>
      <c r="N81" s="165"/>
      <c r="O81" s="165"/>
      <c r="P81" s="165"/>
      <c r="Q81" s="166"/>
      <c r="R81" s="167" t="s">
        <v>12</v>
      </c>
      <c r="S81" s="139"/>
      <c r="T81" s="138" t="s">
        <v>13</v>
      </c>
      <c r="U81" s="139"/>
    </row>
    <row r="82" spans="1:21" ht="63.75" customHeight="1" x14ac:dyDescent="0.25">
      <c r="A82" s="157"/>
      <c r="B82" s="160"/>
      <c r="C82" s="142" t="s">
        <v>14</v>
      </c>
      <c r="D82" s="145" t="s">
        <v>15</v>
      </c>
      <c r="E82" s="145"/>
      <c r="F82" s="145"/>
      <c r="G82" s="146" t="s">
        <v>16</v>
      </c>
      <c r="H82" s="145" t="s">
        <v>17</v>
      </c>
      <c r="I82" s="145"/>
      <c r="J82" s="145"/>
      <c r="K82" s="148" t="s">
        <v>18</v>
      </c>
      <c r="L82" s="150" t="s">
        <v>19</v>
      </c>
      <c r="M82" s="152" t="s">
        <v>20</v>
      </c>
      <c r="N82" s="152" t="s">
        <v>21</v>
      </c>
      <c r="O82" s="152" t="s">
        <v>22</v>
      </c>
      <c r="P82" s="169" t="s">
        <v>23</v>
      </c>
      <c r="Q82" s="172" t="s">
        <v>24</v>
      </c>
      <c r="R82" s="168"/>
      <c r="S82" s="141"/>
      <c r="T82" s="140"/>
      <c r="U82" s="141"/>
    </row>
    <row r="83" spans="1:21" x14ac:dyDescent="0.25">
      <c r="A83" s="157"/>
      <c r="B83" s="160"/>
      <c r="C83" s="143"/>
      <c r="D83" s="136" t="s">
        <v>25</v>
      </c>
      <c r="E83" s="136" t="s">
        <v>26</v>
      </c>
      <c r="F83" s="136" t="s">
        <v>27</v>
      </c>
      <c r="G83" s="146"/>
      <c r="H83" s="136" t="s">
        <v>25</v>
      </c>
      <c r="I83" s="136" t="s">
        <v>26</v>
      </c>
      <c r="J83" s="136" t="s">
        <v>27</v>
      </c>
      <c r="K83" s="148"/>
      <c r="L83" s="140"/>
      <c r="M83" s="153"/>
      <c r="N83" s="153"/>
      <c r="O83" s="153"/>
      <c r="P83" s="170"/>
      <c r="Q83" s="148"/>
      <c r="R83" s="168"/>
      <c r="S83" s="141"/>
      <c r="T83" s="140"/>
      <c r="U83" s="141"/>
    </row>
    <row r="84" spans="1:21" ht="36" customHeight="1" thickBot="1" x14ac:dyDescent="0.3">
      <c r="A84" s="158"/>
      <c r="B84" s="176"/>
      <c r="C84" s="143"/>
      <c r="D84" s="137"/>
      <c r="E84" s="137"/>
      <c r="F84" s="137"/>
      <c r="G84" s="147"/>
      <c r="H84" s="137"/>
      <c r="I84" s="137"/>
      <c r="J84" s="137"/>
      <c r="K84" s="149"/>
      <c r="L84" s="174"/>
      <c r="M84" s="175"/>
      <c r="N84" s="175"/>
      <c r="O84" s="175"/>
      <c r="P84" s="173"/>
      <c r="Q84" s="149"/>
      <c r="R84" s="64" t="s">
        <v>15</v>
      </c>
      <c r="S84" s="78" t="s">
        <v>28</v>
      </c>
      <c r="T84" s="66" t="s">
        <v>15</v>
      </c>
      <c r="U84" s="5" t="s">
        <v>28</v>
      </c>
    </row>
    <row r="85" spans="1:21" x14ac:dyDescent="0.25">
      <c r="A85" s="112">
        <v>1</v>
      </c>
      <c r="B85" s="123" t="s">
        <v>55</v>
      </c>
      <c r="C85" s="8">
        <v>152</v>
      </c>
      <c r="D85" s="124">
        <v>0.8</v>
      </c>
      <c r="E85" s="125">
        <v>0.8</v>
      </c>
      <c r="F85" s="125">
        <v>0.9</v>
      </c>
      <c r="G85" s="126">
        <f>C85*D85*E85*F85</f>
        <v>87.552000000000021</v>
      </c>
      <c r="H85" s="125">
        <v>1</v>
      </c>
      <c r="I85" s="125">
        <v>0.8</v>
      </c>
      <c r="J85" s="125">
        <v>0.9</v>
      </c>
      <c r="K85" s="127">
        <f>C85*H85*I85*J85</f>
        <v>109.44000000000001</v>
      </c>
      <c r="L85" s="48">
        <v>4.47</v>
      </c>
      <c r="M85" s="10">
        <v>1.66</v>
      </c>
      <c r="N85" s="10">
        <v>0.95</v>
      </c>
      <c r="O85" s="10">
        <v>0</v>
      </c>
      <c r="P85" s="14">
        <v>4.8099999999999996</v>
      </c>
      <c r="Q85" s="128">
        <f>L85+M85+N85+O85+P85</f>
        <v>11.89</v>
      </c>
      <c r="R85" s="129">
        <f>G85+Q85</f>
        <v>99.442000000000021</v>
      </c>
      <c r="S85" s="127">
        <f>K85+Q85</f>
        <v>121.33000000000001</v>
      </c>
      <c r="T85" s="116">
        <f>77*1.057</f>
        <v>81.388999999999996</v>
      </c>
      <c r="U85" s="17">
        <f>S85*1.057</f>
        <v>128.24581000000001</v>
      </c>
    </row>
    <row r="86" spans="1:21" x14ac:dyDescent="0.25">
      <c r="A86" s="130">
        <v>2</v>
      </c>
      <c r="B86" s="131" t="s">
        <v>56</v>
      </c>
      <c r="C86" s="20">
        <v>152</v>
      </c>
      <c r="D86" s="21">
        <v>0.8</v>
      </c>
      <c r="E86" s="22">
        <v>0.8</v>
      </c>
      <c r="F86" s="22">
        <v>0.9</v>
      </c>
      <c r="G86" s="23">
        <f t="shared" ref="G86:G87" si="12">C86*D86*E86*F86</f>
        <v>87.552000000000021</v>
      </c>
      <c r="H86" s="22">
        <v>1</v>
      </c>
      <c r="I86" s="22">
        <v>0.8</v>
      </c>
      <c r="J86" s="22">
        <v>0.9</v>
      </c>
      <c r="K86" s="24">
        <f t="shared" ref="K86:K87" si="13">C86*H86*I86*J86</f>
        <v>109.44000000000001</v>
      </c>
      <c r="L86" s="55">
        <v>4.47</v>
      </c>
      <c r="M86" s="22">
        <v>1.66</v>
      </c>
      <c r="N86" s="22">
        <v>0.95</v>
      </c>
      <c r="O86" s="22">
        <v>0</v>
      </c>
      <c r="P86" s="26">
        <v>4.8099999999999996</v>
      </c>
      <c r="Q86" s="132">
        <f t="shared" ref="Q86:Q87" si="14">L86+M86+N86+O86+P86</f>
        <v>11.89</v>
      </c>
      <c r="R86" s="27">
        <f t="shared" ref="R86:R87" si="15">G86+Q86</f>
        <v>99.442000000000021</v>
      </c>
      <c r="S86" s="24">
        <f t="shared" ref="S86:S87" si="16">K86+Q86</f>
        <v>121.33000000000001</v>
      </c>
      <c r="T86" s="133">
        <f t="shared" ref="T86:T87" si="17">77*1.057</f>
        <v>81.388999999999996</v>
      </c>
      <c r="U86" s="29">
        <f t="shared" ref="U86:U87" si="18">S86*1.057</f>
        <v>128.24581000000001</v>
      </c>
    </row>
    <row r="87" spans="1:21" ht="13.8" thickBot="1" x14ac:dyDescent="0.3">
      <c r="A87" s="117">
        <v>3</v>
      </c>
      <c r="B87" s="134" t="s">
        <v>57</v>
      </c>
      <c r="C87" s="32">
        <v>152</v>
      </c>
      <c r="D87" s="135">
        <v>0.8</v>
      </c>
      <c r="E87" s="103">
        <v>0.8</v>
      </c>
      <c r="F87" s="103">
        <v>0.9</v>
      </c>
      <c r="G87" s="104">
        <f t="shared" si="12"/>
        <v>87.552000000000021</v>
      </c>
      <c r="H87" s="103">
        <v>1</v>
      </c>
      <c r="I87" s="103">
        <v>0.8</v>
      </c>
      <c r="J87" s="103">
        <v>0.9</v>
      </c>
      <c r="K87" s="105">
        <f t="shared" si="13"/>
        <v>109.44000000000001</v>
      </c>
      <c r="L87" s="61">
        <v>4.47</v>
      </c>
      <c r="M87" s="34">
        <v>1.66</v>
      </c>
      <c r="N87" s="34">
        <v>0.95</v>
      </c>
      <c r="O87" s="34">
        <v>0</v>
      </c>
      <c r="P87" s="38">
        <v>4.8099999999999996</v>
      </c>
      <c r="Q87" s="121">
        <f t="shared" si="14"/>
        <v>11.89</v>
      </c>
      <c r="R87" s="107">
        <f t="shared" si="15"/>
        <v>99.442000000000021</v>
      </c>
      <c r="S87" s="105">
        <f t="shared" si="16"/>
        <v>121.33000000000001</v>
      </c>
      <c r="T87" s="122">
        <f t="shared" si="17"/>
        <v>81.388999999999996</v>
      </c>
      <c r="U87" s="41">
        <f t="shared" si="18"/>
        <v>128.24581000000001</v>
      </c>
    </row>
    <row r="90" spans="1:21" ht="15.6" x14ac:dyDescent="0.3">
      <c r="A90" s="155" t="s">
        <v>58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</row>
    <row r="91" spans="1:21" ht="13.8" thickBot="1" x14ac:dyDescent="0.3"/>
    <row r="92" spans="1:21" ht="56.25" customHeight="1" thickBot="1" x14ac:dyDescent="0.3">
      <c r="A92" s="156" t="s">
        <v>8</v>
      </c>
      <c r="B92" s="159" t="s">
        <v>9</v>
      </c>
      <c r="C92" s="156" t="s">
        <v>10</v>
      </c>
      <c r="D92" s="162"/>
      <c r="E92" s="162"/>
      <c r="F92" s="162"/>
      <c r="G92" s="162"/>
      <c r="H92" s="162"/>
      <c r="I92" s="162"/>
      <c r="J92" s="162"/>
      <c r="K92" s="163"/>
      <c r="L92" s="164" t="s">
        <v>11</v>
      </c>
      <c r="M92" s="165"/>
      <c r="N92" s="165"/>
      <c r="O92" s="165"/>
      <c r="P92" s="165"/>
      <c r="Q92" s="166"/>
      <c r="R92" s="167" t="s">
        <v>12</v>
      </c>
      <c r="S92" s="139"/>
      <c r="T92" s="138" t="s">
        <v>13</v>
      </c>
      <c r="U92" s="139"/>
    </row>
    <row r="93" spans="1:21" ht="63.75" customHeight="1" x14ac:dyDescent="0.25">
      <c r="A93" s="157"/>
      <c r="B93" s="160"/>
      <c r="C93" s="142" t="s">
        <v>14</v>
      </c>
      <c r="D93" s="145" t="s">
        <v>15</v>
      </c>
      <c r="E93" s="145"/>
      <c r="F93" s="145"/>
      <c r="G93" s="146" t="s">
        <v>16</v>
      </c>
      <c r="H93" s="145" t="s">
        <v>17</v>
      </c>
      <c r="I93" s="145"/>
      <c r="J93" s="145"/>
      <c r="K93" s="148" t="s">
        <v>18</v>
      </c>
      <c r="L93" s="150" t="s">
        <v>19</v>
      </c>
      <c r="M93" s="152" t="s">
        <v>20</v>
      </c>
      <c r="N93" s="152" t="s">
        <v>21</v>
      </c>
      <c r="O93" s="152" t="s">
        <v>22</v>
      </c>
      <c r="P93" s="169" t="s">
        <v>23</v>
      </c>
      <c r="Q93" s="172" t="s">
        <v>24</v>
      </c>
      <c r="R93" s="168"/>
      <c r="S93" s="141"/>
      <c r="T93" s="140"/>
      <c r="U93" s="141"/>
    </row>
    <row r="94" spans="1:21" x14ac:dyDescent="0.25">
      <c r="A94" s="157"/>
      <c r="B94" s="160"/>
      <c r="C94" s="143"/>
      <c r="D94" s="136" t="s">
        <v>25</v>
      </c>
      <c r="E94" s="136" t="s">
        <v>26</v>
      </c>
      <c r="F94" s="136" t="s">
        <v>27</v>
      </c>
      <c r="G94" s="146"/>
      <c r="H94" s="136" t="s">
        <v>25</v>
      </c>
      <c r="I94" s="136" t="s">
        <v>26</v>
      </c>
      <c r="J94" s="136" t="s">
        <v>27</v>
      </c>
      <c r="K94" s="148"/>
      <c r="L94" s="140"/>
      <c r="M94" s="153"/>
      <c r="N94" s="153"/>
      <c r="O94" s="153"/>
      <c r="P94" s="170"/>
      <c r="Q94" s="148"/>
      <c r="R94" s="168"/>
      <c r="S94" s="141"/>
      <c r="T94" s="140"/>
      <c r="U94" s="141"/>
    </row>
    <row r="95" spans="1:21" ht="41.25" customHeight="1" thickBot="1" x14ac:dyDescent="0.3">
      <c r="A95" s="158"/>
      <c r="B95" s="161"/>
      <c r="C95" s="144"/>
      <c r="D95" s="137"/>
      <c r="E95" s="137"/>
      <c r="F95" s="137"/>
      <c r="G95" s="147"/>
      <c r="H95" s="137"/>
      <c r="I95" s="137"/>
      <c r="J95" s="137"/>
      <c r="K95" s="149"/>
      <c r="L95" s="151"/>
      <c r="M95" s="154"/>
      <c r="N95" s="154"/>
      <c r="O95" s="154"/>
      <c r="P95" s="171"/>
      <c r="Q95" s="149"/>
      <c r="R95" s="64" t="s">
        <v>15</v>
      </c>
      <c r="S95" s="78" t="s">
        <v>28</v>
      </c>
      <c r="T95" s="66" t="s">
        <v>15</v>
      </c>
      <c r="U95" s="5" t="s">
        <v>28</v>
      </c>
    </row>
    <row r="96" spans="1:21" ht="13.8" thickBot="1" x14ac:dyDescent="0.3">
      <c r="A96" s="112">
        <v>1</v>
      </c>
      <c r="B96" s="93" t="s">
        <v>59</v>
      </c>
      <c r="C96" s="94">
        <v>152</v>
      </c>
      <c r="D96" s="95">
        <v>0.8</v>
      </c>
      <c r="E96" s="95">
        <v>0.9</v>
      </c>
      <c r="F96" s="95">
        <v>0.9</v>
      </c>
      <c r="G96" s="96">
        <f t="shared" ref="G96" si="19">C96*D96*E96*F96</f>
        <v>98.496000000000009</v>
      </c>
      <c r="H96" s="95">
        <v>1</v>
      </c>
      <c r="I96" s="95">
        <v>0.9</v>
      </c>
      <c r="J96" s="95">
        <v>0.9</v>
      </c>
      <c r="K96" s="88">
        <f t="shared" ref="K96" si="20">C96*H96*I96*J96</f>
        <v>123.12000000000002</v>
      </c>
      <c r="L96" s="97">
        <v>4.47</v>
      </c>
      <c r="M96" s="95">
        <v>0.88</v>
      </c>
      <c r="N96" s="95">
        <v>0.95</v>
      </c>
      <c r="O96" s="95">
        <v>5.73</v>
      </c>
      <c r="P96" s="95">
        <v>4.8099999999999996</v>
      </c>
      <c r="Q96" s="86">
        <f t="shared" ref="Q96" si="21">L96+M96+N96+O96+P96</f>
        <v>16.84</v>
      </c>
      <c r="R96" s="87">
        <f>G96+Q96</f>
        <v>115.33600000000001</v>
      </c>
      <c r="S96" s="86">
        <f>K96+Q96</f>
        <v>139.96</v>
      </c>
      <c r="T96" s="76">
        <f>R96*1.057</f>
        <v>121.91015200000001</v>
      </c>
      <c r="U96" s="77">
        <f>S96*1.057</f>
        <v>147.93772000000001</v>
      </c>
    </row>
    <row r="99" ht="18.75" customHeight="1" x14ac:dyDescent="0.25"/>
    <row r="101" ht="12.75" customHeight="1" x14ac:dyDescent="0.25"/>
    <row r="102" ht="12.75" customHeight="1" x14ac:dyDescent="0.25"/>
    <row r="103" ht="12.75" customHeight="1" x14ac:dyDescent="0.25"/>
  </sheetData>
  <mergeCells count="199">
    <mergeCell ref="A1:S1"/>
    <mergeCell ref="B2:O2"/>
    <mergeCell ref="B3:O3"/>
    <mergeCell ref="B4:O4"/>
    <mergeCell ref="B5:O5"/>
    <mergeCell ref="B6:U6"/>
    <mergeCell ref="B7:U7"/>
    <mergeCell ref="A9:S9"/>
    <mergeCell ref="A11:A14"/>
    <mergeCell ref="B11:B14"/>
    <mergeCell ref="C11:K11"/>
    <mergeCell ref="L11:Q11"/>
    <mergeCell ref="R11:S13"/>
    <mergeCell ref="T11:U13"/>
    <mergeCell ref="C12:C14"/>
    <mergeCell ref="D12:F12"/>
    <mergeCell ref="O12:O14"/>
    <mergeCell ref="P12:P14"/>
    <mergeCell ref="Q12:Q14"/>
    <mergeCell ref="D13:D14"/>
    <mergeCell ref="E13:E14"/>
    <mergeCell ref="F13:F14"/>
    <mergeCell ref="H13:H14"/>
    <mergeCell ref="I13:I14"/>
    <mergeCell ref="J13:J14"/>
    <mergeCell ref="G12:G14"/>
    <mergeCell ref="H12:J12"/>
    <mergeCell ref="K12:K14"/>
    <mergeCell ref="L12:L14"/>
    <mergeCell ref="M12:M14"/>
    <mergeCell ref="N12:N14"/>
    <mergeCell ref="A22:S22"/>
    <mergeCell ref="A24:A27"/>
    <mergeCell ref="B24:B27"/>
    <mergeCell ref="C24:K24"/>
    <mergeCell ref="L24:Q24"/>
    <mergeCell ref="R24:S26"/>
    <mergeCell ref="P25:P27"/>
    <mergeCell ref="Q25:Q27"/>
    <mergeCell ref="D26:D27"/>
    <mergeCell ref="E26:E27"/>
    <mergeCell ref="T24:U26"/>
    <mergeCell ref="C25:C27"/>
    <mergeCell ref="D25:F25"/>
    <mergeCell ref="G25:G27"/>
    <mergeCell ref="H25:J25"/>
    <mergeCell ref="K25:K27"/>
    <mergeCell ref="L25:L27"/>
    <mergeCell ref="M25:M27"/>
    <mergeCell ref="N25:N27"/>
    <mergeCell ref="O25:O27"/>
    <mergeCell ref="F26:F27"/>
    <mergeCell ref="H26:H27"/>
    <mergeCell ref="I26:I27"/>
    <mergeCell ref="J26:J27"/>
    <mergeCell ref="A41:S41"/>
    <mergeCell ref="A43:A46"/>
    <mergeCell ref="B43:B46"/>
    <mergeCell ref="C43:K43"/>
    <mergeCell ref="L43:Q43"/>
    <mergeCell ref="R43:S45"/>
    <mergeCell ref="C44:C46"/>
    <mergeCell ref="D44:F44"/>
    <mergeCell ref="G44:G46"/>
    <mergeCell ref="H44:J44"/>
    <mergeCell ref="K44:K46"/>
    <mergeCell ref="L44:L46"/>
    <mergeCell ref="M44:M46"/>
    <mergeCell ref="N44:N46"/>
    <mergeCell ref="O44:O46"/>
    <mergeCell ref="P44:P46"/>
    <mergeCell ref="Q44:Q46"/>
    <mergeCell ref="D45:D46"/>
    <mergeCell ref="E45:E46"/>
    <mergeCell ref="F45:F46"/>
    <mergeCell ref="H45:H46"/>
    <mergeCell ref="I45:I46"/>
    <mergeCell ref="J45:J46"/>
    <mergeCell ref="T43:U45"/>
    <mergeCell ref="A50:S50"/>
    <mergeCell ref="A52:A55"/>
    <mergeCell ref="B52:B55"/>
    <mergeCell ref="C52:K52"/>
    <mergeCell ref="L52:Q52"/>
    <mergeCell ref="R52:S54"/>
    <mergeCell ref="P53:P55"/>
    <mergeCell ref="Q53:Q55"/>
    <mergeCell ref="D54:D55"/>
    <mergeCell ref="E54:E55"/>
    <mergeCell ref="T52:U54"/>
    <mergeCell ref="C53:C55"/>
    <mergeCell ref="D53:F53"/>
    <mergeCell ref="G53:G55"/>
    <mergeCell ref="H53:J53"/>
    <mergeCell ref="K53:K55"/>
    <mergeCell ref="L53:L55"/>
    <mergeCell ref="M53:M55"/>
    <mergeCell ref="N53:N55"/>
    <mergeCell ref="O53:O55"/>
    <mergeCell ref="F54:F55"/>
    <mergeCell ref="H54:H55"/>
    <mergeCell ref="I54:I55"/>
    <mergeCell ref="J54:J55"/>
    <mergeCell ref="A60:S60"/>
    <mergeCell ref="A62:A65"/>
    <mergeCell ref="B62:B65"/>
    <mergeCell ref="C62:K62"/>
    <mergeCell ref="L62:Q62"/>
    <mergeCell ref="R62:S64"/>
    <mergeCell ref="C63:C65"/>
    <mergeCell ref="D63:F63"/>
    <mergeCell ref="G63:G65"/>
    <mergeCell ref="H63:J63"/>
    <mergeCell ref="K63:K65"/>
    <mergeCell ref="L63:L65"/>
    <mergeCell ref="M63:M65"/>
    <mergeCell ref="N63:N65"/>
    <mergeCell ref="O63:O65"/>
    <mergeCell ref="P63:P65"/>
    <mergeCell ref="Q63:Q65"/>
    <mergeCell ref="D64:D65"/>
    <mergeCell ref="E64:E65"/>
    <mergeCell ref="F64:F65"/>
    <mergeCell ref="H64:H65"/>
    <mergeCell ref="I64:I65"/>
    <mergeCell ref="J64:J65"/>
    <mergeCell ref="T62:U64"/>
    <mergeCell ref="A69:S69"/>
    <mergeCell ref="A71:A74"/>
    <mergeCell ref="B71:B74"/>
    <mergeCell ref="C71:K71"/>
    <mergeCell ref="L71:Q71"/>
    <mergeCell ref="R71:S73"/>
    <mergeCell ref="P72:P74"/>
    <mergeCell ref="Q72:Q74"/>
    <mergeCell ref="D73:D74"/>
    <mergeCell ref="E73:E74"/>
    <mergeCell ref="T71:U73"/>
    <mergeCell ref="C72:C74"/>
    <mergeCell ref="D72:F72"/>
    <mergeCell ref="G72:G74"/>
    <mergeCell ref="H72:J72"/>
    <mergeCell ref="K72:K74"/>
    <mergeCell ref="L72:L74"/>
    <mergeCell ref="M72:M74"/>
    <mergeCell ref="N72:N74"/>
    <mergeCell ref="O72:O74"/>
    <mergeCell ref="F73:F74"/>
    <mergeCell ref="H73:H74"/>
    <mergeCell ref="I73:I74"/>
    <mergeCell ref="J73:J74"/>
    <mergeCell ref="A79:S79"/>
    <mergeCell ref="A81:A84"/>
    <mergeCell ref="B81:B84"/>
    <mergeCell ref="C81:K81"/>
    <mergeCell ref="L81:Q81"/>
    <mergeCell ref="R81:S83"/>
    <mergeCell ref="C82:C84"/>
    <mergeCell ref="D82:F82"/>
    <mergeCell ref="G82:G84"/>
    <mergeCell ref="H82:J82"/>
    <mergeCell ref="K82:K84"/>
    <mergeCell ref="L82:L84"/>
    <mergeCell ref="M82:M84"/>
    <mergeCell ref="N82:N84"/>
    <mergeCell ref="O82:O84"/>
    <mergeCell ref="P82:P84"/>
    <mergeCell ref="Q82:Q84"/>
    <mergeCell ref="D83:D84"/>
    <mergeCell ref="E83:E84"/>
    <mergeCell ref="F83:F84"/>
    <mergeCell ref="H83:H84"/>
    <mergeCell ref="I83:I84"/>
    <mergeCell ref="J83:J84"/>
    <mergeCell ref="T81:U83"/>
    <mergeCell ref="A90:S90"/>
    <mergeCell ref="A92:A95"/>
    <mergeCell ref="B92:B95"/>
    <mergeCell ref="C92:K92"/>
    <mergeCell ref="L92:Q92"/>
    <mergeCell ref="R92:S94"/>
    <mergeCell ref="P93:P95"/>
    <mergeCell ref="Q93:Q95"/>
    <mergeCell ref="D94:D95"/>
    <mergeCell ref="E94:E95"/>
    <mergeCell ref="F94:F95"/>
    <mergeCell ref="H94:H95"/>
    <mergeCell ref="I94:I95"/>
    <mergeCell ref="J94:J95"/>
    <mergeCell ref="T92:U94"/>
    <mergeCell ref="C93:C95"/>
    <mergeCell ref="D93:F93"/>
    <mergeCell ref="G93:G95"/>
    <mergeCell ref="H93:J93"/>
    <mergeCell ref="K93:K95"/>
    <mergeCell ref="L93:L95"/>
    <mergeCell ref="M93:M95"/>
    <mergeCell ref="N93:N95"/>
    <mergeCell ref="O93:O95"/>
  </mergeCells>
  <pageMargins left="0.70866141732283472" right="0.70866141732283472" top="0.35433070866141736" bottom="0.35433070866141736" header="0.31496062992125984" footer="0.31496062992125984"/>
  <pageSetup paperSize="9" scale="65" orientation="landscape" r:id="rId1"/>
  <rowBreaks count="2" manualBreakCount="2">
    <brk id="38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по учреждениям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Николаевна</dc:creator>
  <cp:lastModifiedBy>Пользователь Windows</cp:lastModifiedBy>
  <dcterms:created xsi:type="dcterms:W3CDTF">2019-08-15T06:04:07Z</dcterms:created>
  <dcterms:modified xsi:type="dcterms:W3CDTF">2019-09-17T00:48:16Z</dcterms:modified>
</cp:coreProperties>
</file>